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xl/drawings/drawing5.xml" ContentType="application/vnd.openxmlformats-officedocument.drawing+xml"/>
  <Override PartName="/xl/comments3.xml" ContentType="application/vnd.openxmlformats-officedocument.spreadsheetml.comments+xml"/>
  <Override PartName="/xl/drawings/drawing6.xml" ContentType="application/vnd.openxmlformats-officedocument.drawing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https://syopisto-my.sharepoint.com/personal/tuukka_tienari_syo_fi/Documents/Hankkeet/MTK Motivaatiovalmennus maatilayrittäjille/"/>
    </mc:Choice>
  </mc:AlternateContent>
  <xr:revisionPtr revIDLastSave="2" documentId="8_{4D737AF3-C4F2-4F40-A1A0-C3E7CC79931F}" xr6:coauthVersionLast="47" xr6:coauthVersionMax="47" xr10:uidLastSave="{3A3C361B-B008-43EC-A64F-B9AF5E44EBE1}"/>
  <bookViews>
    <workbookView minimized="1" xWindow="1950" yWindow="1950" windowWidth="21600" windowHeight="11295" xr2:uid="{00000000-000D-0000-FFFF-FFFF00000000}"/>
  </bookViews>
  <sheets>
    <sheet name="Budjetti_MTK" sheetId="4" r:id="rId1"/>
    <sheet name="Budjetti_Investoinnilla_MTK" sheetId="5" r:id="rId2"/>
    <sheet name="Maksuvalmius" sheetId="8" r:id="rId3"/>
    <sheet name="Maksuvalmius Tuotot -10%" sheetId="6" r:id="rId4"/>
    <sheet name="Maksuvalmius Kustannukset +%" sheetId="9" r:id="rId5"/>
    <sheet name="Maksuvalmius huonovuosi" sheetId="13" r:id="rId6"/>
  </sheets>
  <definedNames>
    <definedName name="_xlnm.Print_Area" localSheetId="2">Maksuvalmius!$A$2:$J$107</definedName>
    <definedName name="_xlnm.Print_Area" localSheetId="5">'Maksuvalmius huonovuosi'!$A$2:$J$107</definedName>
    <definedName name="_xlnm.Print_Area" localSheetId="4">'Maksuvalmius Kustannukset +%'!$A$2:$J$107</definedName>
    <definedName name="_xlnm.Print_Area" localSheetId="3">'Maksuvalmius Tuotot -10%'!$A$2:$J$107</definedName>
    <definedName name="_xlnm.Print_Titles" localSheetId="2">Maksuvalmius!$A:$B,Maksuvalmius!$3:$3</definedName>
    <definedName name="_xlnm.Print_Titles" localSheetId="5">'Maksuvalmius huonovuosi'!$A:$B,'Maksuvalmius huonovuosi'!$3:$3</definedName>
    <definedName name="_xlnm.Print_Titles" localSheetId="4">'Maksuvalmius Kustannukset +%'!$A:$B,'Maksuvalmius Kustannukset +%'!$3:$3</definedName>
    <definedName name="_xlnm.Print_Titles" localSheetId="3">'Maksuvalmius Tuotot -10%'!$A:$B,'Maksuvalmius Tuotot -10%'!$3:$3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10" i="13" l="1"/>
  <c r="I110" i="13"/>
  <c r="H110" i="13"/>
  <c r="G110" i="13"/>
  <c r="F110" i="13"/>
  <c r="E110" i="13"/>
  <c r="D110" i="13"/>
  <c r="G84" i="13"/>
  <c r="F84" i="13"/>
  <c r="E84" i="13"/>
  <c r="D84" i="13"/>
  <c r="J80" i="13"/>
  <c r="I80" i="13"/>
  <c r="H80" i="13"/>
  <c r="G80" i="13"/>
  <c r="F80" i="13"/>
  <c r="E80" i="13"/>
  <c r="D80" i="13"/>
  <c r="G76" i="13"/>
  <c r="F76" i="13"/>
  <c r="D75" i="13"/>
  <c r="D74" i="13"/>
  <c r="D77" i="13" s="1"/>
  <c r="E73" i="13"/>
  <c r="E75" i="13" s="1"/>
  <c r="J71" i="13"/>
  <c r="I71" i="13"/>
  <c r="H71" i="13"/>
  <c r="G71" i="13"/>
  <c r="F71" i="13"/>
  <c r="E71" i="13"/>
  <c r="J66" i="13"/>
  <c r="I66" i="13"/>
  <c r="H66" i="13"/>
  <c r="G66" i="13"/>
  <c r="F66" i="13"/>
  <c r="E66" i="13"/>
  <c r="D66" i="13"/>
  <c r="J62" i="13"/>
  <c r="I62" i="13"/>
  <c r="H62" i="13"/>
  <c r="G62" i="13"/>
  <c r="F62" i="13"/>
  <c r="E62" i="13"/>
  <c r="D62" i="13"/>
  <c r="J47" i="13"/>
  <c r="I47" i="13"/>
  <c r="H47" i="13"/>
  <c r="G47" i="13"/>
  <c r="F47" i="13"/>
  <c r="E47" i="13"/>
  <c r="D47" i="13"/>
  <c r="J46" i="13"/>
  <c r="I46" i="13"/>
  <c r="H46" i="13"/>
  <c r="G46" i="13"/>
  <c r="F46" i="13"/>
  <c r="E46" i="13"/>
  <c r="D46" i="13"/>
  <c r="J45" i="13"/>
  <c r="I45" i="13"/>
  <c r="H45" i="13"/>
  <c r="G45" i="13"/>
  <c r="F45" i="13"/>
  <c r="E45" i="13"/>
  <c r="D45" i="13"/>
  <c r="J43" i="13"/>
  <c r="I43" i="13"/>
  <c r="H43" i="13"/>
  <c r="G43" i="13"/>
  <c r="F43" i="13"/>
  <c r="E43" i="13"/>
  <c r="D43" i="13"/>
  <c r="J42" i="13"/>
  <c r="I42" i="13"/>
  <c r="H42" i="13"/>
  <c r="G42" i="13"/>
  <c r="F42" i="13"/>
  <c r="E42" i="13"/>
  <c r="D42" i="13"/>
  <c r="E41" i="13"/>
  <c r="E85" i="13" s="1"/>
  <c r="E86" i="13" s="1"/>
  <c r="D41" i="13"/>
  <c r="D85" i="13" s="1"/>
  <c r="D86" i="13" s="1"/>
  <c r="J35" i="13"/>
  <c r="J31" i="13"/>
  <c r="I31" i="13"/>
  <c r="H31" i="13"/>
  <c r="G31" i="13"/>
  <c r="F31" i="13"/>
  <c r="E31" i="13"/>
  <c r="D31" i="13"/>
  <c r="J25" i="13"/>
  <c r="I25" i="13"/>
  <c r="H25" i="13"/>
  <c r="G25" i="13"/>
  <c r="F25" i="13"/>
  <c r="E25" i="13"/>
  <c r="D25" i="13"/>
  <c r="J21" i="13"/>
  <c r="I21" i="13"/>
  <c r="H21" i="13"/>
  <c r="G21" i="13"/>
  <c r="F21" i="13"/>
  <c r="E21" i="13"/>
  <c r="D21" i="13"/>
  <c r="J17" i="13"/>
  <c r="I17" i="13"/>
  <c r="H17" i="13"/>
  <c r="G17" i="13"/>
  <c r="F17" i="13"/>
  <c r="E17" i="13"/>
  <c r="D17" i="13"/>
  <c r="D35" i="13" s="1"/>
  <c r="J13" i="13"/>
  <c r="I13" i="13"/>
  <c r="H13" i="13"/>
  <c r="G13" i="13"/>
  <c r="F13" i="13"/>
  <c r="F35" i="13" s="1"/>
  <c r="E13" i="13"/>
  <c r="E35" i="13" s="1"/>
  <c r="J6" i="13"/>
  <c r="J84" i="13" s="1"/>
  <c r="I6" i="13"/>
  <c r="I35" i="13" s="1"/>
  <c r="H6" i="13"/>
  <c r="G6" i="13"/>
  <c r="G35" i="13" s="1"/>
  <c r="F6" i="13"/>
  <c r="E6" i="13"/>
  <c r="E3" i="13"/>
  <c r="F3" i="13" s="1"/>
  <c r="G3" i="13" s="1"/>
  <c r="H3" i="13" s="1"/>
  <c r="I3" i="13" s="1"/>
  <c r="J3" i="13" s="1"/>
  <c r="E41" i="9"/>
  <c r="F41" i="9" s="1"/>
  <c r="G41" i="9" s="1"/>
  <c r="H41" i="9" s="1"/>
  <c r="I41" i="9" s="1"/>
  <c r="J41" i="9" s="1"/>
  <c r="D41" i="9"/>
  <c r="D85" i="9" s="1"/>
  <c r="H42" i="9"/>
  <c r="I42" i="9"/>
  <c r="J42" i="9"/>
  <c r="G42" i="9"/>
  <c r="F42" i="9"/>
  <c r="J110" i="9"/>
  <c r="I110" i="9"/>
  <c r="H110" i="9"/>
  <c r="G110" i="9"/>
  <c r="F110" i="9"/>
  <c r="E110" i="9"/>
  <c r="D110" i="9"/>
  <c r="D84" i="9"/>
  <c r="J80" i="9"/>
  <c r="I80" i="9"/>
  <c r="H80" i="9"/>
  <c r="G80" i="9"/>
  <c r="F80" i="9"/>
  <c r="E80" i="9"/>
  <c r="D80" i="9"/>
  <c r="G76" i="9"/>
  <c r="F76" i="9"/>
  <c r="D75" i="9"/>
  <c r="D74" i="9"/>
  <c r="E73" i="9"/>
  <c r="E74" i="9" s="1"/>
  <c r="J71" i="9"/>
  <c r="I71" i="9"/>
  <c r="H71" i="9"/>
  <c r="G71" i="9"/>
  <c r="F71" i="9"/>
  <c r="E71" i="9"/>
  <c r="J66" i="9"/>
  <c r="I66" i="9"/>
  <c r="H66" i="9"/>
  <c r="G66" i="9"/>
  <c r="F66" i="9"/>
  <c r="E66" i="9"/>
  <c r="D66" i="9"/>
  <c r="J62" i="9"/>
  <c r="I62" i="9"/>
  <c r="H62" i="9"/>
  <c r="G62" i="9"/>
  <c r="F62" i="9"/>
  <c r="E62" i="9"/>
  <c r="D62" i="9"/>
  <c r="J47" i="9"/>
  <c r="I47" i="9"/>
  <c r="H47" i="9"/>
  <c r="G47" i="9"/>
  <c r="F47" i="9"/>
  <c r="E47" i="9"/>
  <c r="D47" i="9"/>
  <c r="J46" i="9"/>
  <c r="I46" i="9"/>
  <c r="H46" i="9"/>
  <c r="G46" i="9"/>
  <c r="F46" i="9"/>
  <c r="E46" i="9"/>
  <c r="D46" i="9"/>
  <c r="J45" i="9"/>
  <c r="I45" i="9"/>
  <c r="H45" i="9"/>
  <c r="G45" i="9"/>
  <c r="F45" i="9"/>
  <c r="E45" i="9"/>
  <c r="D45" i="9"/>
  <c r="J43" i="9"/>
  <c r="I43" i="9"/>
  <c r="H43" i="9"/>
  <c r="G43" i="9"/>
  <c r="F43" i="9"/>
  <c r="E43" i="9"/>
  <c r="D43" i="9"/>
  <c r="E42" i="9"/>
  <c r="D42" i="9"/>
  <c r="J31" i="9"/>
  <c r="I31" i="9"/>
  <c r="H31" i="9"/>
  <c r="G31" i="9"/>
  <c r="F31" i="9"/>
  <c r="E31" i="9"/>
  <c r="D31" i="9"/>
  <c r="J25" i="9"/>
  <c r="I25" i="9"/>
  <c r="H25" i="9"/>
  <c r="G25" i="9"/>
  <c r="F25" i="9"/>
  <c r="E25" i="9"/>
  <c r="D25" i="9"/>
  <c r="J21" i="9"/>
  <c r="I21" i="9"/>
  <c r="H21" i="9"/>
  <c r="G21" i="9"/>
  <c r="F21" i="9"/>
  <c r="E21" i="9"/>
  <c r="D21" i="9"/>
  <c r="J17" i="9"/>
  <c r="I17" i="9"/>
  <c r="H17" i="9"/>
  <c r="G17" i="9"/>
  <c r="F17" i="9"/>
  <c r="E17" i="9"/>
  <c r="D17" i="9"/>
  <c r="J13" i="9"/>
  <c r="I13" i="9"/>
  <c r="H13" i="9"/>
  <c r="G13" i="9"/>
  <c r="F13" i="9"/>
  <c r="E13" i="9"/>
  <c r="J6" i="9"/>
  <c r="I6" i="9"/>
  <c r="H6" i="9"/>
  <c r="G6" i="9"/>
  <c r="F6" i="9"/>
  <c r="E6" i="9"/>
  <c r="E3" i="9"/>
  <c r="F3" i="9" s="1"/>
  <c r="G3" i="9" s="1"/>
  <c r="H3" i="9" s="1"/>
  <c r="I3" i="9" s="1"/>
  <c r="J3" i="9" s="1"/>
  <c r="I28" i="6"/>
  <c r="J28" i="6"/>
  <c r="H28" i="6"/>
  <c r="G28" i="6"/>
  <c r="G25" i="6" s="1"/>
  <c r="I24" i="6"/>
  <c r="J24" i="6"/>
  <c r="H24" i="6"/>
  <c r="G24" i="6"/>
  <c r="G21" i="6" s="1"/>
  <c r="J20" i="6"/>
  <c r="I20" i="6"/>
  <c r="I17" i="6" s="1"/>
  <c r="H20" i="6"/>
  <c r="H17" i="6"/>
  <c r="G20" i="6"/>
  <c r="I25" i="6"/>
  <c r="F76" i="6"/>
  <c r="H21" i="6"/>
  <c r="G17" i="6"/>
  <c r="H84" i="8"/>
  <c r="G84" i="8"/>
  <c r="F84" i="8"/>
  <c r="E84" i="8"/>
  <c r="D84" i="8"/>
  <c r="J80" i="8"/>
  <c r="I80" i="8"/>
  <c r="H80" i="8"/>
  <c r="G80" i="8"/>
  <c r="F80" i="8"/>
  <c r="E80" i="8"/>
  <c r="D80" i="8"/>
  <c r="G76" i="8"/>
  <c r="F76" i="8"/>
  <c r="D75" i="8"/>
  <c r="D74" i="8"/>
  <c r="D77" i="8" s="1"/>
  <c r="E73" i="8"/>
  <c r="E75" i="8" s="1"/>
  <c r="J71" i="8"/>
  <c r="I71" i="8"/>
  <c r="H71" i="8"/>
  <c r="G71" i="8"/>
  <c r="F71" i="8"/>
  <c r="E71" i="8"/>
  <c r="J66" i="8"/>
  <c r="I66" i="8"/>
  <c r="H66" i="8"/>
  <c r="G66" i="8"/>
  <c r="F66" i="8"/>
  <c r="E66" i="8"/>
  <c r="D66" i="8"/>
  <c r="J62" i="8"/>
  <c r="I62" i="8"/>
  <c r="H62" i="8"/>
  <c r="G62" i="8"/>
  <c r="F62" i="8"/>
  <c r="E62" i="8"/>
  <c r="D62" i="8"/>
  <c r="J47" i="8"/>
  <c r="I47" i="8"/>
  <c r="H47" i="8"/>
  <c r="G47" i="8"/>
  <c r="F47" i="8"/>
  <c r="E47" i="8"/>
  <c r="D47" i="8"/>
  <c r="J46" i="8"/>
  <c r="I46" i="8"/>
  <c r="H46" i="8"/>
  <c r="G46" i="8"/>
  <c r="F46" i="8"/>
  <c r="E46" i="8"/>
  <c r="D46" i="8"/>
  <c r="J45" i="8"/>
  <c r="I45" i="8"/>
  <c r="H45" i="8"/>
  <c r="G45" i="8"/>
  <c r="F45" i="8"/>
  <c r="E45" i="8"/>
  <c r="D45" i="8"/>
  <c r="J43" i="8"/>
  <c r="I43" i="8"/>
  <c r="H43" i="8"/>
  <c r="G43" i="8"/>
  <c r="F43" i="8"/>
  <c r="E43" i="8"/>
  <c r="D43" i="8"/>
  <c r="J42" i="8"/>
  <c r="I42" i="8"/>
  <c r="H42" i="8"/>
  <c r="G42" i="8"/>
  <c r="F42" i="8"/>
  <c r="E42" i="8"/>
  <c r="D42" i="8"/>
  <c r="J41" i="8"/>
  <c r="J85" i="8" s="1"/>
  <c r="I41" i="8"/>
  <c r="I85" i="8" s="1"/>
  <c r="H41" i="8"/>
  <c r="H85" i="8" s="1"/>
  <c r="G41" i="8"/>
  <c r="G85" i="8" s="1"/>
  <c r="F41" i="8"/>
  <c r="F85" i="8" s="1"/>
  <c r="E41" i="8"/>
  <c r="E85" i="8" s="1"/>
  <c r="D41" i="8"/>
  <c r="D85" i="8" s="1"/>
  <c r="J31" i="8"/>
  <c r="I31" i="8"/>
  <c r="H31" i="8"/>
  <c r="G31" i="8"/>
  <c r="F31" i="8"/>
  <c r="E31" i="8"/>
  <c r="D31" i="8"/>
  <c r="J25" i="8"/>
  <c r="I25" i="8"/>
  <c r="H25" i="8"/>
  <c r="G25" i="8"/>
  <c r="F25" i="8"/>
  <c r="E25" i="8"/>
  <c r="D25" i="8"/>
  <c r="J21" i="8"/>
  <c r="I21" i="8"/>
  <c r="H21" i="8"/>
  <c r="G21" i="8"/>
  <c r="F21" i="8"/>
  <c r="E21" i="8"/>
  <c r="D21" i="8"/>
  <c r="J17" i="8"/>
  <c r="J35" i="8" s="1"/>
  <c r="I17" i="8"/>
  <c r="H17" i="8"/>
  <c r="G17" i="8"/>
  <c r="F17" i="8"/>
  <c r="E17" i="8"/>
  <c r="D17" i="8"/>
  <c r="D35" i="8" s="1"/>
  <c r="J13" i="8"/>
  <c r="I13" i="8"/>
  <c r="H13" i="8"/>
  <c r="H35" i="8" s="1"/>
  <c r="G13" i="8"/>
  <c r="G35" i="8" s="1"/>
  <c r="F13" i="8"/>
  <c r="E13" i="8"/>
  <c r="E35" i="8" s="1"/>
  <c r="J6" i="8"/>
  <c r="J84" i="8" s="1"/>
  <c r="I6" i="8"/>
  <c r="I35" i="8" s="1"/>
  <c r="H6" i="8"/>
  <c r="G6" i="8"/>
  <c r="F6" i="8"/>
  <c r="F35" i="8" s="1"/>
  <c r="E6" i="8"/>
  <c r="E3" i="8"/>
  <c r="F3" i="8" s="1"/>
  <c r="G3" i="8" s="1"/>
  <c r="H3" i="8" s="1"/>
  <c r="I3" i="8" s="1"/>
  <c r="J3" i="8" s="1"/>
  <c r="J80" i="6"/>
  <c r="I80" i="6"/>
  <c r="H80" i="6"/>
  <c r="G80" i="6"/>
  <c r="F80" i="6"/>
  <c r="E80" i="6"/>
  <c r="D80" i="6"/>
  <c r="G76" i="6"/>
  <c r="D75" i="6"/>
  <c r="D74" i="6"/>
  <c r="D77" i="6" s="1"/>
  <c r="J71" i="6"/>
  <c r="I71" i="6"/>
  <c r="H71" i="6"/>
  <c r="F71" i="6"/>
  <c r="E71" i="6"/>
  <c r="G71" i="6"/>
  <c r="J66" i="6"/>
  <c r="I66" i="6"/>
  <c r="H66" i="6"/>
  <c r="G66" i="6"/>
  <c r="F66" i="6"/>
  <c r="E66" i="6"/>
  <c r="D66" i="6"/>
  <c r="J62" i="6"/>
  <c r="I62" i="6"/>
  <c r="H62" i="6"/>
  <c r="G62" i="6"/>
  <c r="F62" i="6"/>
  <c r="E62" i="6"/>
  <c r="D62" i="6"/>
  <c r="J47" i="6"/>
  <c r="I47" i="6"/>
  <c r="H47" i="6"/>
  <c r="G47" i="6"/>
  <c r="F47" i="6"/>
  <c r="E47" i="6"/>
  <c r="D47" i="6"/>
  <c r="J46" i="6"/>
  <c r="I46" i="6"/>
  <c r="H46" i="6"/>
  <c r="G46" i="6"/>
  <c r="F46" i="6"/>
  <c r="E46" i="6"/>
  <c r="D46" i="6"/>
  <c r="J45" i="6"/>
  <c r="I45" i="6"/>
  <c r="H45" i="6"/>
  <c r="G45" i="6"/>
  <c r="F45" i="6"/>
  <c r="E45" i="6"/>
  <c r="D45" i="6"/>
  <c r="J43" i="6"/>
  <c r="I43" i="6"/>
  <c r="H43" i="6"/>
  <c r="G43" i="6"/>
  <c r="F43" i="6"/>
  <c r="E43" i="6"/>
  <c r="D43" i="6"/>
  <c r="J42" i="6"/>
  <c r="I42" i="6"/>
  <c r="H42" i="6"/>
  <c r="G42" i="6"/>
  <c r="F42" i="6"/>
  <c r="E42" i="6"/>
  <c r="D42" i="6"/>
  <c r="J41" i="6"/>
  <c r="I41" i="6"/>
  <c r="H41" i="6"/>
  <c r="G41" i="6"/>
  <c r="F41" i="6"/>
  <c r="E41" i="6"/>
  <c r="D41" i="6"/>
  <c r="J31" i="6"/>
  <c r="I31" i="6"/>
  <c r="H31" i="6"/>
  <c r="G31" i="6"/>
  <c r="F31" i="6"/>
  <c r="E31" i="6"/>
  <c r="D31" i="6"/>
  <c r="J25" i="6"/>
  <c r="H25" i="6"/>
  <c r="F25" i="6"/>
  <c r="E25" i="6"/>
  <c r="D25" i="6"/>
  <c r="J21" i="6"/>
  <c r="I21" i="6"/>
  <c r="F21" i="6"/>
  <c r="E21" i="6"/>
  <c r="D21" i="6"/>
  <c r="J17" i="6"/>
  <c r="F17" i="6"/>
  <c r="E17" i="6"/>
  <c r="D17" i="6"/>
  <c r="J13" i="6"/>
  <c r="I13" i="6"/>
  <c r="H13" i="6"/>
  <c r="G13" i="6"/>
  <c r="F13" i="6"/>
  <c r="E13" i="6"/>
  <c r="J6" i="6"/>
  <c r="I6" i="6"/>
  <c r="H6" i="6"/>
  <c r="G6" i="6"/>
  <c r="F6" i="6"/>
  <c r="E6" i="6"/>
  <c r="E3" i="6"/>
  <c r="F3" i="6" s="1"/>
  <c r="G3" i="6" s="1"/>
  <c r="H3" i="6" s="1"/>
  <c r="I3" i="6" s="1"/>
  <c r="J3" i="6" s="1"/>
  <c r="O16" i="5"/>
  <c r="H27" i="5"/>
  <c r="H28" i="5" s="1"/>
  <c r="R19" i="5"/>
  <c r="I28" i="5"/>
  <c r="J20" i="5"/>
  <c r="L20" i="5"/>
  <c r="K20" i="5"/>
  <c r="D31" i="5"/>
  <c r="E31" i="5" s="1"/>
  <c r="F31" i="5" s="1"/>
  <c r="G31" i="5" s="1"/>
  <c r="H31" i="5" s="1"/>
  <c r="I31" i="5" s="1"/>
  <c r="J31" i="5" s="1"/>
  <c r="K31" i="5" s="1"/>
  <c r="L31" i="5" s="1"/>
  <c r="M31" i="5" s="1"/>
  <c r="N31" i="5" s="1"/>
  <c r="O31" i="5" s="1"/>
  <c r="P31" i="5" s="1"/>
  <c r="Q31" i="5" s="1"/>
  <c r="Q28" i="5"/>
  <c r="P28" i="5"/>
  <c r="O28" i="5"/>
  <c r="N28" i="5"/>
  <c r="M28" i="5"/>
  <c r="L28" i="5"/>
  <c r="K28" i="5"/>
  <c r="J28" i="5"/>
  <c r="G28" i="5"/>
  <c r="F28" i="5"/>
  <c r="D28" i="5"/>
  <c r="C28" i="5"/>
  <c r="R26" i="5"/>
  <c r="R25" i="5"/>
  <c r="R24" i="5"/>
  <c r="R23" i="5"/>
  <c r="Q20" i="5"/>
  <c r="P20" i="5"/>
  <c r="O20" i="5"/>
  <c r="N20" i="5"/>
  <c r="M20" i="5"/>
  <c r="I20" i="5"/>
  <c r="H20" i="5"/>
  <c r="G20" i="5"/>
  <c r="F20" i="5"/>
  <c r="D20" i="5"/>
  <c r="C20" i="5"/>
  <c r="C30" i="5" s="1"/>
  <c r="R18" i="5"/>
  <c r="R17" i="5"/>
  <c r="R16" i="5"/>
  <c r="R15" i="5"/>
  <c r="R14" i="5"/>
  <c r="R13" i="5"/>
  <c r="R12" i="5"/>
  <c r="R11" i="5"/>
  <c r="R10" i="5"/>
  <c r="R8" i="5"/>
  <c r="R7" i="5"/>
  <c r="R6" i="5"/>
  <c r="D29" i="4"/>
  <c r="E29" i="4" s="1"/>
  <c r="F29" i="4" s="1"/>
  <c r="G29" i="4" s="1"/>
  <c r="H29" i="4" s="1"/>
  <c r="I29" i="4" s="1"/>
  <c r="J29" i="4" s="1"/>
  <c r="K29" i="4" s="1"/>
  <c r="L29" i="4" s="1"/>
  <c r="M29" i="4" s="1"/>
  <c r="N29" i="4" s="1"/>
  <c r="O29" i="4" s="1"/>
  <c r="P29" i="4" s="1"/>
  <c r="Q29" i="4" s="1"/>
  <c r="Q26" i="4"/>
  <c r="P26" i="4"/>
  <c r="O26" i="4"/>
  <c r="N26" i="4"/>
  <c r="M26" i="4"/>
  <c r="L26" i="4"/>
  <c r="K26" i="4"/>
  <c r="J26" i="4"/>
  <c r="I26" i="4"/>
  <c r="H26" i="4"/>
  <c r="G26" i="4"/>
  <c r="F26" i="4"/>
  <c r="D26" i="4"/>
  <c r="C26" i="4"/>
  <c r="C28" i="4" s="1"/>
  <c r="R25" i="4"/>
  <c r="R24" i="4"/>
  <c r="R23" i="4"/>
  <c r="R22" i="4"/>
  <c r="Q19" i="4"/>
  <c r="P19" i="4"/>
  <c r="O19" i="4"/>
  <c r="N19" i="4"/>
  <c r="M19" i="4"/>
  <c r="L19" i="4"/>
  <c r="K19" i="4"/>
  <c r="J19" i="4"/>
  <c r="I19" i="4"/>
  <c r="H19" i="4"/>
  <c r="G19" i="4"/>
  <c r="F19" i="4"/>
  <c r="D19" i="4"/>
  <c r="C19" i="4"/>
  <c r="R18" i="4"/>
  <c r="R17" i="4"/>
  <c r="R16" i="4"/>
  <c r="R15" i="4"/>
  <c r="R14" i="4"/>
  <c r="R13" i="4"/>
  <c r="R12" i="4"/>
  <c r="R11" i="4"/>
  <c r="R10" i="4"/>
  <c r="R8" i="4"/>
  <c r="R7" i="4"/>
  <c r="R6" i="4"/>
  <c r="F35" i="9" l="1"/>
  <c r="D35" i="9"/>
  <c r="H84" i="13"/>
  <c r="H35" i="13"/>
  <c r="D54" i="13"/>
  <c r="D55" i="13" s="1"/>
  <c r="F73" i="13"/>
  <c r="E54" i="13"/>
  <c r="E55" i="13" s="1"/>
  <c r="I84" i="13"/>
  <c r="F41" i="13"/>
  <c r="E74" i="13"/>
  <c r="E77" i="13" s="1"/>
  <c r="G35" i="9"/>
  <c r="H35" i="9"/>
  <c r="E75" i="9"/>
  <c r="E77" i="9"/>
  <c r="D77" i="9"/>
  <c r="H84" i="9"/>
  <c r="I35" i="9"/>
  <c r="I84" i="9"/>
  <c r="J35" i="9"/>
  <c r="J84" i="9"/>
  <c r="E85" i="9"/>
  <c r="H54" i="9"/>
  <c r="G85" i="9"/>
  <c r="H85" i="9"/>
  <c r="G54" i="9"/>
  <c r="G55" i="9" s="1"/>
  <c r="F85" i="9"/>
  <c r="E35" i="9"/>
  <c r="E84" i="9"/>
  <c r="F84" i="9"/>
  <c r="D86" i="9"/>
  <c r="G84" i="9"/>
  <c r="D54" i="9"/>
  <c r="F73" i="9"/>
  <c r="E54" i="9"/>
  <c r="F54" i="9"/>
  <c r="F55" i="9" s="1"/>
  <c r="E35" i="6"/>
  <c r="F35" i="6"/>
  <c r="F55" i="6" s="1"/>
  <c r="D35" i="6"/>
  <c r="E73" i="6"/>
  <c r="H35" i="6"/>
  <c r="J35" i="6"/>
  <c r="G35" i="6"/>
  <c r="I35" i="6"/>
  <c r="D86" i="8"/>
  <c r="E86" i="8"/>
  <c r="F86" i="8"/>
  <c r="J86" i="8"/>
  <c r="G86" i="8"/>
  <c r="H86" i="8"/>
  <c r="D54" i="8"/>
  <c r="D55" i="8" s="1"/>
  <c r="F73" i="8"/>
  <c r="E54" i="8"/>
  <c r="E55" i="8" s="1"/>
  <c r="F54" i="8"/>
  <c r="F55" i="8" s="1"/>
  <c r="G54" i="8"/>
  <c r="G55" i="8" s="1"/>
  <c r="H54" i="8"/>
  <c r="H55" i="8" s="1"/>
  <c r="I84" i="8"/>
  <c r="I86" i="8" s="1"/>
  <c r="I54" i="8"/>
  <c r="I55" i="8" s="1"/>
  <c r="J54" i="8"/>
  <c r="J55" i="8" s="1"/>
  <c r="E74" i="8"/>
  <c r="E77" i="8" s="1"/>
  <c r="D54" i="6"/>
  <c r="E54" i="6"/>
  <c r="F54" i="6"/>
  <c r="G54" i="6"/>
  <c r="H54" i="6"/>
  <c r="I54" i="6"/>
  <c r="J54" i="6"/>
  <c r="R26" i="4"/>
  <c r="D28" i="4"/>
  <c r="F28" i="4" s="1"/>
  <c r="G28" i="4" s="1"/>
  <c r="H28" i="4" s="1"/>
  <c r="I28" i="4" s="1"/>
  <c r="J28" i="4" s="1"/>
  <c r="K28" i="4" s="1"/>
  <c r="L28" i="4" s="1"/>
  <c r="M28" i="4" s="1"/>
  <c r="N28" i="4" s="1"/>
  <c r="O28" i="4" s="1"/>
  <c r="P28" i="4" s="1"/>
  <c r="Q28" i="4" s="1"/>
  <c r="R19" i="4"/>
  <c r="R27" i="5"/>
  <c r="D30" i="5"/>
  <c r="F30" i="5" s="1"/>
  <c r="G30" i="5" s="1"/>
  <c r="H30" i="5" s="1"/>
  <c r="I30" i="5" s="1"/>
  <c r="J30" i="5" s="1"/>
  <c r="K30" i="5" s="1"/>
  <c r="L30" i="5" s="1"/>
  <c r="M30" i="5" s="1"/>
  <c r="N30" i="5" s="1"/>
  <c r="O30" i="5" s="1"/>
  <c r="P30" i="5" s="1"/>
  <c r="Q30" i="5" s="1"/>
  <c r="R28" i="5"/>
  <c r="R20" i="5"/>
  <c r="H86" i="9" l="1"/>
  <c r="H55" i="9"/>
  <c r="H56" i="9" s="1"/>
  <c r="D55" i="9"/>
  <c r="D56" i="9" s="1"/>
  <c r="E56" i="13"/>
  <c r="E79" i="13"/>
  <c r="E81" i="13" s="1"/>
  <c r="E83" i="13" s="1"/>
  <c r="D56" i="13"/>
  <c r="D79" i="13"/>
  <c r="D81" i="13" s="1"/>
  <c r="D83" i="13" s="1"/>
  <c r="G73" i="13"/>
  <c r="F75" i="13"/>
  <c r="F77" i="13" s="1"/>
  <c r="F85" i="13"/>
  <c r="F86" i="13" s="1"/>
  <c r="G41" i="13"/>
  <c r="F54" i="13"/>
  <c r="F55" i="13" s="1"/>
  <c r="E86" i="9"/>
  <c r="H79" i="9"/>
  <c r="H81" i="9" s="1"/>
  <c r="G86" i="9"/>
  <c r="I85" i="9"/>
  <c r="I86" i="9" s="1"/>
  <c r="I54" i="9"/>
  <c r="I55" i="9" s="1"/>
  <c r="G56" i="9"/>
  <c r="G79" i="9"/>
  <c r="G81" i="9" s="1"/>
  <c r="E55" i="9"/>
  <c r="E56" i="9" s="1"/>
  <c r="F86" i="9"/>
  <c r="F56" i="9"/>
  <c r="F79" i="9"/>
  <c r="F81" i="9" s="1"/>
  <c r="G73" i="9"/>
  <c r="F75" i="9"/>
  <c r="F77" i="9" s="1"/>
  <c r="E55" i="6"/>
  <c r="H55" i="6"/>
  <c r="H56" i="6" s="1"/>
  <c r="H84" i="6" s="1"/>
  <c r="E75" i="6"/>
  <c r="I55" i="6"/>
  <c r="I56" i="6" s="1"/>
  <c r="I84" i="6" s="1"/>
  <c r="G55" i="6"/>
  <c r="G79" i="6" s="1"/>
  <c r="G81" i="6" s="1"/>
  <c r="E74" i="6"/>
  <c r="F73" i="6"/>
  <c r="G73" i="6" s="1"/>
  <c r="D55" i="6"/>
  <c r="D79" i="6" s="1"/>
  <c r="J55" i="6"/>
  <c r="J56" i="6" s="1"/>
  <c r="J84" i="6" s="1"/>
  <c r="G79" i="8"/>
  <c r="G81" i="8" s="1"/>
  <c r="G56" i="8"/>
  <c r="F56" i="8"/>
  <c r="F79" i="8"/>
  <c r="F81" i="8" s="1"/>
  <c r="F83" i="8" s="1"/>
  <c r="D56" i="8"/>
  <c r="D79" i="8"/>
  <c r="D81" i="8" s="1"/>
  <c r="D83" i="8" s="1"/>
  <c r="J79" i="8"/>
  <c r="J81" i="8" s="1"/>
  <c r="J56" i="8"/>
  <c r="I56" i="8"/>
  <c r="I79" i="8"/>
  <c r="I81" i="8" s="1"/>
  <c r="G73" i="8"/>
  <c r="F75" i="8"/>
  <c r="F77" i="8" s="1"/>
  <c r="E56" i="8"/>
  <c r="E79" i="8"/>
  <c r="E81" i="8" s="1"/>
  <c r="E83" i="8" s="1"/>
  <c r="H56" i="8"/>
  <c r="H79" i="8"/>
  <c r="H81" i="8" s="1"/>
  <c r="F79" i="6"/>
  <c r="F56" i="6"/>
  <c r="E79" i="6"/>
  <c r="E56" i="6"/>
  <c r="E84" i="6" s="1"/>
  <c r="D79" i="9" l="1"/>
  <c r="D81" i="9" s="1"/>
  <c r="D83" i="9" s="1"/>
  <c r="D111" i="9" s="1"/>
  <c r="D88" i="13"/>
  <c r="D111" i="13"/>
  <c r="E88" i="13"/>
  <c r="E111" i="13"/>
  <c r="F79" i="13"/>
  <c r="F81" i="13" s="1"/>
  <c r="F83" i="13"/>
  <c r="F56" i="13"/>
  <c r="G85" i="13"/>
  <c r="G86" i="13" s="1"/>
  <c r="H41" i="13"/>
  <c r="G54" i="13"/>
  <c r="G55" i="13" s="1"/>
  <c r="G74" i="13"/>
  <c r="H73" i="13"/>
  <c r="G75" i="13"/>
  <c r="E79" i="9"/>
  <c r="E81" i="9" s="1"/>
  <c r="E83" i="9" s="1"/>
  <c r="E88" i="9" s="1"/>
  <c r="D88" i="9"/>
  <c r="J54" i="9"/>
  <c r="J55" i="9" s="1"/>
  <c r="J85" i="9"/>
  <c r="J86" i="9" s="1"/>
  <c r="I79" i="9"/>
  <c r="I81" i="9" s="1"/>
  <c r="I56" i="9"/>
  <c r="F83" i="9"/>
  <c r="F88" i="9" s="1"/>
  <c r="D56" i="6"/>
  <c r="D84" i="6" s="1"/>
  <c r="D86" i="6" s="1"/>
  <c r="F88" i="8"/>
  <c r="F110" i="6"/>
  <c r="E88" i="8"/>
  <c r="E110" i="6"/>
  <c r="D88" i="8"/>
  <c r="D110" i="6"/>
  <c r="G74" i="9"/>
  <c r="H73" i="9" s="1"/>
  <c r="G75" i="9"/>
  <c r="H79" i="6"/>
  <c r="H81" i="6" s="1"/>
  <c r="F75" i="6"/>
  <c r="G56" i="6"/>
  <c r="I79" i="6"/>
  <c r="J79" i="6"/>
  <c r="J81" i="6"/>
  <c r="I81" i="6"/>
  <c r="D81" i="6"/>
  <c r="G74" i="6"/>
  <c r="H73" i="6" s="1"/>
  <c r="F81" i="6"/>
  <c r="E77" i="6"/>
  <c r="E86" i="6"/>
  <c r="E88" i="6" s="1"/>
  <c r="E90" i="6"/>
  <c r="E92" i="6" s="1"/>
  <c r="F84" i="6"/>
  <c r="F86" i="6" s="1"/>
  <c r="F88" i="6" s="1"/>
  <c r="E81" i="6"/>
  <c r="G74" i="8"/>
  <c r="H73" i="8"/>
  <c r="G75" i="8"/>
  <c r="G75" i="6"/>
  <c r="F77" i="6"/>
  <c r="H74" i="13" l="1"/>
  <c r="I73" i="13"/>
  <c r="H75" i="13"/>
  <c r="G77" i="13"/>
  <c r="G56" i="13"/>
  <c r="G79" i="13"/>
  <c r="G81" i="13" s="1"/>
  <c r="G83" i="13" s="1"/>
  <c r="H54" i="13"/>
  <c r="H55" i="13" s="1"/>
  <c r="H85" i="13"/>
  <c r="H86" i="13" s="1"/>
  <c r="I41" i="13"/>
  <c r="F111" i="13"/>
  <c r="F88" i="13"/>
  <c r="G77" i="9"/>
  <c r="G83" i="9" s="1"/>
  <c r="G88" i="9" s="1"/>
  <c r="E111" i="9"/>
  <c r="F111" i="9"/>
  <c r="J79" i="9"/>
  <c r="J81" i="9" s="1"/>
  <c r="J56" i="9"/>
  <c r="H74" i="9"/>
  <c r="I73" i="9"/>
  <c r="H75" i="9"/>
  <c r="D83" i="6"/>
  <c r="D111" i="6" s="1"/>
  <c r="E83" i="6"/>
  <c r="E111" i="6" s="1"/>
  <c r="E94" i="6"/>
  <c r="E96" i="6" s="1"/>
  <c r="E98" i="6" s="1"/>
  <c r="G77" i="6"/>
  <c r="D88" i="6"/>
  <c r="H74" i="8"/>
  <c r="I73" i="8"/>
  <c r="H75" i="8"/>
  <c r="G77" i="8"/>
  <c r="G83" i="8" s="1"/>
  <c r="F83" i="6"/>
  <c r="F111" i="6" s="1"/>
  <c r="H74" i="6"/>
  <c r="H75" i="6"/>
  <c r="G111" i="13" l="1"/>
  <c r="G88" i="13"/>
  <c r="I85" i="13"/>
  <c r="I86" i="13" s="1"/>
  <c r="J41" i="13"/>
  <c r="I54" i="13"/>
  <c r="I55" i="13" s="1"/>
  <c r="H56" i="13"/>
  <c r="H79" i="13"/>
  <c r="H81" i="13" s="1"/>
  <c r="I74" i="13"/>
  <c r="J73" i="13"/>
  <c r="I75" i="13"/>
  <c r="H77" i="13"/>
  <c r="H83" i="13" s="1"/>
  <c r="H77" i="9"/>
  <c r="H83" i="9" s="1"/>
  <c r="G111" i="9"/>
  <c r="H88" i="9"/>
  <c r="H111" i="9"/>
  <c r="G88" i="8"/>
  <c r="G110" i="6"/>
  <c r="I75" i="9"/>
  <c r="I74" i="9"/>
  <c r="D90" i="6"/>
  <c r="D85" i="6"/>
  <c r="F85" i="6"/>
  <c r="F90" i="6"/>
  <c r="E85" i="6"/>
  <c r="E100" i="6"/>
  <c r="I73" i="6"/>
  <c r="I75" i="6" s="1"/>
  <c r="H86" i="6"/>
  <c r="H88" i="6" s="1"/>
  <c r="H90" i="6" s="1"/>
  <c r="G83" i="6"/>
  <c r="G111" i="6" s="1"/>
  <c r="G84" i="6"/>
  <c r="I75" i="8"/>
  <c r="I74" i="8"/>
  <c r="J73" i="8" s="1"/>
  <c r="H77" i="8"/>
  <c r="H83" i="8" s="1"/>
  <c r="I74" i="6"/>
  <c r="H77" i="6"/>
  <c r="I77" i="9" l="1"/>
  <c r="I83" i="9" s="1"/>
  <c r="I88" i="9" s="1"/>
  <c r="H111" i="13"/>
  <c r="H88" i="13"/>
  <c r="J74" i="13"/>
  <c r="J75" i="13"/>
  <c r="I77" i="13"/>
  <c r="I56" i="13"/>
  <c r="I79" i="13"/>
  <c r="I81" i="13" s="1"/>
  <c r="I83" i="13" s="1"/>
  <c r="J85" i="13"/>
  <c r="J86" i="13" s="1"/>
  <c r="J54" i="13"/>
  <c r="J55" i="13" s="1"/>
  <c r="H88" i="8"/>
  <c r="H110" i="6"/>
  <c r="J73" i="9"/>
  <c r="G86" i="6"/>
  <c r="D87" i="6"/>
  <c r="G85" i="6"/>
  <c r="D92" i="6"/>
  <c r="H83" i="6"/>
  <c r="H111" i="6" s="1"/>
  <c r="H92" i="6"/>
  <c r="J73" i="6"/>
  <c r="J74" i="6" s="1"/>
  <c r="I86" i="6"/>
  <c r="I88" i="6" s="1"/>
  <c r="I90" i="6" s="1"/>
  <c r="E102" i="6"/>
  <c r="E87" i="6"/>
  <c r="F92" i="6"/>
  <c r="F87" i="6"/>
  <c r="I77" i="8"/>
  <c r="I83" i="8" s="1"/>
  <c r="J74" i="8"/>
  <c r="J75" i="8"/>
  <c r="I77" i="6"/>
  <c r="I111" i="9" l="1"/>
  <c r="I111" i="13"/>
  <c r="I88" i="13"/>
  <c r="J56" i="13"/>
  <c r="J79" i="13"/>
  <c r="J81" i="13" s="1"/>
  <c r="J77" i="13"/>
  <c r="J83" i="13" s="1"/>
  <c r="I88" i="8"/>
  <c r="I110" i="6"/>
  <c r="J75" i="9"/>
  <c r="J74" i="9"/>
  <c r="J77" i="9" s="1"/>
  <c r="J83" i="9" s="1"/>
  <c r="J86" i="6"/>
  <c r="J88" i="6" s="1"/>
  <c r="J90" i="6" s="1"/>
  <c r="F94" i="6"/>
  <c r="J75" i="6"/>
  <c r="G87" i="6"/>
  <c r="I92" i="6"/>
  <c r="E89" i="6"/>
  <c r="E104" i="6"/>
  <c r="D89" i="6"/>
  <c r="H94" i="6"/>
  <c r="H96" i="6" s="1"/>
  <c r="H98" i="6" s="1"/>
  <c r="H100" i="6" s="1"/>
  <c r="G88" i="6"/>
  <c r="D94" i="6"/>
  <c r="I83" i="6"/>
  <c r="I111" i="6" s="1"/>
  <c r="H85" i="6"/>
  <c r="F89" i="6"/>
  <c r="J77" i="8"/>
  <c r="J83" i="8" s="1"/>
  <c r="J111" i="13" l="1"/>
  <c r="J88" i="13"/>
  <c r="J88" i="9"/>
  <c r="J111" i="9"/>
  <c r="J88" i="8"/>
  <c r="J110" i="6"/>
  <c r="D96" i="6"/>
  <c r="H102" i="6"/>
  <c r="H87" i="6"/>
  <c r="G90" i="6"/>
  <c r="J92" i="6"/>
  <c r="D91" i="6"/>
  <c r="I94" i="6"/>
  <c r="I96" i="6" s="1"/>
  <c r="I98" i="6" s="1"/>
  <c r="I100" i="6" s="1"/>
  <c r="J77" i="6"/>
  <c r="F96" i="6"/>
  <c r="I85" i="6"/>
  <c r="G89" i="6"/>
  <c r="E91" i="6"/>
  <c r="E106" i="6"/>
  <c r="F91" i="6"/>
  <c r="G91" i="6" l="1"/>
  <c r="G92" i="6"/>
  <c r="I102" i="6"/>
  <c r="I87" i="6"/>
  <c r="F93" i="6"/>
  <c r="H89" i="6"/>
  <c r="H104" i="6"/>
  <c r="F98" i="6"/>
  <c r="E108" i="6"/>
  <c r="E93" i="6"/>
  <c r="J83" i="6"/>
  <c r="J111" i="6" s="1"/>
  <c r="J94" i="6"/>
  <c r="J96" i="6" s="1"/>
  <c r="J98" i="6" s="1"/>
  <c r="D98" i="6"/>
  <c r="D93" i="6"/>
  <c r="F95" i="6" l="1"/>
  <c r="I89" i="6"/>
  <c r="I104" i="6"/>
  <c r="J100" i="6"/>
  <c r="J85" i="6"/>
  <c r="E95" i="6"/>
  <c r="F100" i="6"/>
  <c r="G94" i="6"/>
  <c r="H106" i="6"/>
  <c r="H91" i="6"/>
  <c r="D100" i="6"/>
  <c r="D102" i="6" s="1"/>
  <c r="D104" i="6" s="1"/>
  <c r="D106" i="6" s="1"/>
  <c r="D108" i="6" s="1"/>
  <c r="D95" i="6"/>
  <c r="D97" i="6" s="1"/>
  <c r="G93" i="6"/>
  <c r="E97" i="6" l="1"/>
  <c r="D99" i="6"/>
  <c r="J102" i="6"/>
  <c r="J87" i="6"/>
  <c r="H93" i="6"/>
  <c r="H108" i="6"/>
  <c r="I106" i="6"/>
  <c r="I91" i="6"/>
  <c r="G96" i="6"/>
  <c r="G98" i="6" s="1"/>
  <c r="F97" i="6"/>
  <c r="G95" i="6"/>
  <c r="F102" i="6"/>
  <c r="F104" i="6" s="1"/>
  <c r="H95" i="6" l="1"/>
  <c r="H97" i="6" s="1"/>
  <c r="G97" i="6"/>
  <c r="J89" i="6"/>
  <c r="J104" i="6"/>
  <c r="F99" i="6"/>
  <c r="G100" i="6"/>
  <c r="D101" i="6"/>
  <c r="D103" i="6" s="1"/>
  <c r="D105" i="6" s="1"/>
  <c r="D107" i="6" s="1"/>
  <c r="I93" i="6"/>
  <c r="I108" i="6"/>
  <c r="E99" i="6"/>
  <c r="G102" i="6" l="1"/>
  <c r="G104" i="6" s="1"/>
  <c r="E101" i="6"/>
  <c r="E103" i="6" s="1"/>
  <c r="E105" i="6" s="1"/>
  <c r="E107" i="6" s="1"/>
  <c r="J106" i="6"/>
  <c r="J91" i="6"/>
  <c r="G99" i="6"/>
  <c r="I95" i="6"/>
  <c r="H99" i="6"/>
  <c r="F101" i="6"/>
  <c r="F103" i="6" s="1"/>
  <c r="F105" i="6" s="1"/>
  <c r="F107" i="6" s="1"/>
  <c r="F106" i="6"/>
  <c r="F108" i="6" s="1"/>
  <c r="I97" i="6" l="1"/>
  <c r="G101" i="6"/>
  <c r="G103" i="6" s="1"/>
  <c r="G105" i="6" s="1"/>
  <c r="G107" i="6" s="1"/>
  <c r="J108" i="6"/>
  <c r="J93" i="6"/>
  <c r="G106" i="6"/>
  <c r="H101" i="6"/>
  <c r="H103" i="6" s="1"/>
  <c r="H105" i="6" s="1"/>
  <c r="H107" i="6" s="1"/>
  <c r="G108" i="6" l="1"/>
  <c r="J95" i="6"/>
  <c r="I99" i="6"/>
  <c r="I101" i="6" l="1"/>
  <c r="I103" i="6" s="1"/>
  <c r="I105" i="6" s="1"/>
  <c r="I107" i="6" s="1"/>
  <c r="J97" i="6"/>
  <c r="J99" i="6" l="1"/>
  <c r="J101" i="6" l="1"/>
  <c r="J103" i="6" s="1"/>
  <c r="J105" i="6" s="1"/>
  <c r="J107" i="6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Päivi Mäkinen</author>
    <author>Sari Kentta</author>
  </authors>
  <commentList>
    <comment ref="C3" authorId="0" shapeId="0" xr:uid="{F669DB24-443D-4E7D-9D41-B2CE037262D1}">
      <text>
        <r>
          <rPr>
            <sz val="9"/>
            <color indexed="81"/>
            <rFont val="Tahoma"/>
            <family val="2"/>
          </rPr>
          <t>Tarkista Alv% -sarakkeesta tulo- ja menokohtien alv-prosentit. Taulukko laskee niiden perusteella myyntien ja ostojen alvit</t>
        </r>
      </text>
    </comment>
    <comment ref="C79" authorId="1" shapeId="0" xr:uid="{03AD982D-0654-4F52-8704-AFAEAB6C72A7}">
      <text>
        <r>
          <rPr>
            <sz val="9"/>
            <color indexed="81"/>
            <rFont val="Tahoma"/>
            <family val="2"/>
          </rPr>
          <t xml:space="preserve">Voit muuttaa veroprosenttia tarvittaessa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Päivi Mäkinen</author>
    <author>Sari Kentta</author>
  </authors>
  <commentList>
    <comment ref="C3" authorId="0" shapeId="0" xr:uid="{CD4B8F08-7809-4744-93B2-A0DD124DCFDA}">
      <text>
        <r>
          <rPr>
            <sz val="9"/>
            <color indexed="81"/>
            <rFont val="Tahoma"/>
            <family val="2"/>
          </rPr>
          <t>Tarkista Alv% -sarakkeesta tulo- ja menokohtien alv-prosentit. Taulukko laskee niiden perusteella myyntien ja ostojen alvit</t>
        </r>
      </text>
    </comment>
    <comment ref="C79" authorId="1" shapeId="0" xr:uid="{24BB3E2F-4FA4-4051-8607-3F3171F19A4F}">
      <text>
        <r>
          <rPr>
            <sz val="9"/>
            <color indexed="81"/>
            <rFont val="Tahoma"/>
            <family val="2"/>
          </rPr>
          <t xml:space="preserve">Voit muuttaa veroprosenttia tarvittaessa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Päivi Mäkinen</author>
    <author>Sari Kentta</author>
  </authors>
  <commentList>
    <comment ref="C3" authorId="0" shapeId="0" xr:uid="{2CFED7FE-AF6C-49A7-997A-D9DD3DA02244}">
      <text>
        <r>
          <rPr>
            <sz val="9"/>
            <color indexed="81"/>
            <rFont val="Tahoma"/>
            <family val="2"/>
          </rPr>
          <t>Tarkista Alv% -sarakkeesta tulo- ja menokohtien alv-prosentit. Taulukko laskee niiden perusteella myyntien ja ostojen alvit</t>
        </r>
      </text>
    </comment>
    <comment ref="C79" authorId="1" shapeId="0" xr:uid="{4A75535E-C5E2-46FE-A1C8-9DED318133C7}">
      <text>
        <r>
          <rPr>
            <sz val="9"/>
            <color indexed="81"/>
            <rFont val="Tahoma"/>
            <family val="2"/>
          </rPr>
          <t xml:space="preserve">Voit muuttaa veroprosenttia tarvittaessa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Päivi Mäkinen</author>
    <author>Sari Kentta</author>
  </authors>
  <commentList>
    <comment ref="C3" authorId="0" shapeId="0" xr:uid="{894DCE7D-33E9-44FF-A54F-25E431620820}">
      <text>
        <r>
          <rPr>
            <sz val="9"/>
            <color indexed="81"/>
            <rFont val="Tahoma"/>
            <family val="2"/>
          </rPr>
          <t>Tarkista Alv% -sarakkeesta tulo- ja menokohtien alv-prosentit. Taulukko laskee niiden perusteella myyntien ja ostojen alvit</t>
        </r>
      </text>
    </comment>
    <comment ref="C79" authorId="1" shapeId="0" xr:uid="{7C2854CE-3A7D-4465-8CA4-FEFBE2AA2DF9}">
      <text>
        <r>
          <rPr>
            <sz val="9"/>
            <color indexed="81"/>
            <rFont val="Tahoma"/>
            <family val="2"/>
          </rPr>
          <t xml:space="preserve">Voit muuttaa veroprosenttia tarvittaessa
</t>
        </r>
      </text>
    </comment>
  </commentList>
</comments>
</file>

<file path=xl/sharedStrings.xml><?xml version="1.0" encoding="utf-8"?>
<sst xmlns="http://schemas.openxmlformats.org/spreadsheetml/2006/main" count="601" uniqueCount="125">
  <si>
    <t>Maksuvalmiuslaskelma</t>
  </si>
  <si>
    <t>Alv %</t>
  </si>
  <si>
    <t>MAATALOUDEN TULOT</t>
  </si>
  <si>
    <t xml:space="preserve"> KOTIELÄINTALOUDEN TULOT</t>
  </si>
  <si>
    <t xml:space="preserve"> +</t>
  </si>
  <si>
    <t>Kotieläintalouden myyntitulot</t>
  </si>
  <si>
    <t>Tuotantomäärä</t>
  </si>
  <si>
    <t>Yksikköhinta, €/yks</t>
  </si>
  <si>
    <t>Muut kotieläintalouden tulot</t>
  </si>
  <si>
    <t>Kotieläintalouden tuet</t>
  </si>
  <si>
    <t>Maidon tuotantotuki €/l tai palkkio</t>
  </si>
  <si>
    <t>KASVINVILJELYN TULOT</t>
  </si>
  <si>
    <t xml:space="preserve"> MAATALOUDEN MUUT TULOT</t>
  </si>
  <si>
    <t>+</t>
  </si>
  <si>
    <t>Maatalouden peltotuet/muut tuet</t>
  </si>
  <si>
    <t>MAATALOUDEN TULOT YHTEENSÄ</t>
  </si>
  <si>
    <t>MAATALOUDEN MENOT</t>
  </si>
  <si>
    <t xml:space="preserve"> -</t>
  </si>
  <si>
    <t>Eläinten osto</t>
  </si>
  <si>
    <t>Ostorehut</t>
  </si>
  <si>
    <t>Muut kotieläintal menot</t>
  </si>
  <si>
    <t>Lannoitteet, kalkit, siemenet</t>
  </si>
  <si>
    <t>Poltto- ja voiteluaineet</t>
  </si>
  <si>
    <t>Henkilöstökulut</t>
  </si>
  <si>
    <t>Ulkopuoliset palvelut</t>
  </si>
  <si>
    <t>Vuokrat</t>
  </si>
  <si>
    <t>Vakuutukset</t>
  </si>
  <si>
    <t>Kunnossapitomenot (kone- ja kalusto)</t>
  </si>
  <si>
    <t>Sähkö, vesi, ym. kiinteistökulut</t>
  </si>
  <si>
    <t>Kirjanpito, toimistokulut</t>
  </si>
  <si>
    <t>-</t>
  </si>
  <si>
    <t>Muut menot 14 %</t>
  </si>
  <si>
    <t>Muut menot 10 %</t>
  </si>
  <si>
    <t>Muut menot 0 %</t>
  </si>
  <si>
    <t>MAATALOUDEN MENOT YHTEENSÄ</t>
  </si>
  <si>
    <t>Käyttökate €</t>
  </si>
  <si>
    <t>Käyttökate -%</t>
  </si>
  <si>
    <t>METSÄTALOUDEN TULOT</t>
  </si>
  <si>
    <t>Metsätalouden tulot</t>
  </si>
  <si>
    <t>Metätalouden menot</t>
  </si>
  <si>
    <t>MUUT YRITYSTOIMINNAN TULOT</t>
  </si>
  <si>
    <t>Muut yritystoiminnan tulot</t>
  </si>
  <si>
    <t>Muut yritystoiminnan menot</t>
  </si>
  <si>
    <t>MAATILAN KEHITYSMENOT</t>
  </si>
  <si>
    <t>Investoinnit</t>
  </si>
  <si>
    <t>Kone/kalustomyynti</t>
  </si>
  <si>
    <t>Investointiavustukset</t>
  </si>
  <si>
    <t>Netto investoinnit</t>
  </si>
  <si>
    <t>LAINAN LYHENNYS</t>
  </si>
  <si>
    <t>KORKOMENOT</t>
  </si>
  <si>
    <t>LAINAN NOSTO</t>
  </si>
  <si>
    <t>Netto lainanlyhennys</t>
  </si>
  <si>
    <r>
      <rPr>
        <b/>
        <sz val="11"/>
        <color theme="1"/>
        <rFont val="Calibri"/>
        <family val="2"/>
        <scheme val="minor"/>
      </rPr>
      <t>VEROT</t>
    </r>
    <r>
      <rPr>
        <sz val="11"/>
        <color theme="1"/>
        <rFont val="Calibri"/>
        <family val="2"/>
        <scheme val="minor"/>
      </rPr>
      <t xml:space="preserve"> (ennakko- ja jälkiverot)</t>
    </r>
  </si>
  <si>
    <t>YKSITYISMENOT</t>
  </si>
  <si>
    <t>Kassa kauden lopussa (ilman alv)</t>
  </si>
  <si>
    <t>Myyntien alv</t>
  </si>
  <si>
    <t>Ostojen alv</t>
  </si>
  <si>
    <r>
      <t xml:space="preserve">Erotus +/- </t>
    </r>
    <r>
      <rPr>
        <b/>
        <i/>
        <sz val="9"/>
        <color theme="1"/>
        <rFont val="Calibri"/>
        <family val="2"/>
        <scheme val="minor"/>
      </rPr>
      <t>(-)palautus</t>
    </r>
  </si>
  <si>
    <t>Kassa kauden lopussa (mukana alv)</t>
  </si>
  <si>
    <t>Kommentoi ajatuksiasi maksuvalmiuslaskelman laadinnasta ja miten ajattelit hyödyntää saamaasi tietoa oman yritystoiminnan talouden johtamisessa.</t>
  </si>
  <si>
    <t>Menot yhteensä</t>
  </si>
  <si>
    <t>Ennakkoverot, alvit, jäännösverot</t>
  </si>
  <si>
    <t>Urakointipalvelut</t>
  </si>
  <si>
    <t>Peltoviljelyn kustannukset</t>
  </si>
  <si>
    <t>Menot</t>
  </si>
  <si>
    <t>Tulot yhteensä</t>
  </si>
  <si>
    <t>Muut tulot</t>
  </si>
  <si>
    <t>Tulot</t>
  </si>
  <si>
    <t>Hehtaarit</t>
  </si>
  <si>
    <t>Yksikköhinta, €/kg</t>
  </si>
  <si>
    <t>Kaura</t>
  </si>
  <si>
    <t>Ohra</t>
  </si>
  <si>
    <t>Satotaso kg/ha</t>
  </si>
  <si>
    <t>Rapsi</t>
  </si>
  <si>
    <t>Maatalouden muut tulot alv 25,5</t>
  </si>
  <si>
    <t>Maatalouden muut tulot alv 13,5</t>
  </si>
  <si>
    <t>Maatalouden muut tulot alv 0</t>
  </si>
  <si>
    <t>Muut menot 25,5 %</t>
  </si>
  <si>
    <t>Lainamäärä</t>
  </si>
  <si>
    <t>Maatilayrityksen budjetti ja sen seuranta</t>
  </si>
  <si>
    <t>Koko vuosi</t>
  </si>
  <si>
    <t>marraskuu</t>
  </si>
  <si>
    <t>joulukuu</t>
  </si>
  <si>
    <t>tammikuu</t>
  </si>
  <si>
    <t>helmikuu</t>
  </si>
  <si>
    <t>maaliskuu</t>
  </si>
  <si>
    <t>huhtikuu</t>
  </si>
  <si>
    <t>toukokuu</t>
  </si>
  <si>
    <t>kesäkuu</t>
  </si>
  <si>
    <t>heinäkuu</t>
  </si>
  <si>
    <t>elokuu</t>
  </si>
  <si>
    <t>syyskuu</t>
  </si>
  <si>
    <t>lokakuu</t>
  </si>
  <si>
    <t>Viime vuosi</t>
  </si>
  <si>
    <t>tänä vuonna</t>
  </si>
  <si>
    <t>Saldo kauden alussa</t>
  </si>
  <si>
    <t>HUOM! ALVilliset hinnat</t>
  </si>
  <si>
    <t>Eläintuotannon kustannukset</t>
  </si>
  <si>
    <t>Polttoaine</t>
  </si>
  <si>
    <t xml:space="preserve"> </t>
  </si>
  <si>
    <t>Huolto- ja korjauskustann.</t>
  </si>
  <si>
    <t>Sähkö</t>
  </si>
  <si>
    <t>Palkkakulut (ei omat)</t>
  </si>
  <si>
    <t>Muut kulut</t>
  </si>
  <si>
    <t>Lainojen hoitokulut (korot ym.)</t>
  </si>
  <si>
    <t>Yksityistalous (oma palkka)</t>
  </si>
  <si>
    <t>Maitotulot/myyntitulot</t>
  </si>
  <si>
    <t>alv: palautus(+) maksettava (-)</t>
  </si>
  <si>
    <t>Tuet</t>
  </si>
  <si>
    <t>37550, 82000</t>
  </si>
  <si>
    <t>Saldo kk viimeinen päivä</t>
  </si>
  <si>
    <t>Tililuotto</t>
  </si>
  <si>
    <t>koneet, lainat</t>
  </si>
  <si>
    <t>Investointi</t>
  </si>
  <si>
    <t>Lainan nosto</t>
  </si>
  <si>
    <t>Kassa normaalilaskelmalla</t>
  </si>
  <si>
    <t>Riskiero</t>
  </si>
  <si>
    <t>Maksuvalmiuslaskelma viljan hinta -10%</t>
  </si>
  <si>
    <t>Investoinnista selvitään vaikka viljan hinta tippuisi -10 %</t>
  </si>
  <si>
    <t>Lannoitekustannukset nousevat 3 % vuosittain</t>
  </si>
  <si>
    <t>Investoinnista selvitään vaikka Lannoite- ja polttoainekustannukset nousevat</t>
  </si>
  <si>
    <t>Saatava hinta laskee -10% investoinnin jälkeen</t>
  </si>
  <si>
    <t>Investointivuonna polttoaine kustannukset nousevat 20 % pysyvästi</t>
  </si>
  <si>
    <t>Yksittäinen huono vuosi 2029</t>
  </si>
  <si>
    <t xml:space="preserve">2029 vuosi menee reilusti miinuksen puolelle.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</si>
</sst>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_-;\-* #,##0_-;_-* &quot;-&quot;??_-;_-@_-"/>
    <numFmt numFmtId="165" formatCode="_-* #,##0.000_-;\-* #,##0.000_-;_-* &quot;-&quot;??_-;_-@_-"/>
    <numFmt numFmtId="166" formatCode="0.0\ %"/>
  </numFmts>
  <fonts count="2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4"/>
      <name val="Calibri"/>
      <family val="2"/>
      <scheme val="minor"/>
    </font>
    <font>
      <sz val="12"/>
      <name val="Times New Roman"/>
      <family val="1"/>
    </font>
    <font>
      <sz val="9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14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name val="Calibri"/>
      <family val="2"/>
      <scheme val="minor"/>
    </font>
    <font>
      <b/>
      <i/>
      <sz val="11"/>
      <name val="Calibri"/>
      <family val="2"/>
      <scheme val="minor"/>
    </font>
    <font>
      <b/>
      <sz val="22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sz val="1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0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00"/>
        <bgColor indexed="64"/>
      </patternFill>
    </fill>
  </fills>
  <borders count="65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6" fillId="0" borderId="0"/>
    <xf numFmtId="9" fontId="11" fillId="0" borderId="0" applyFont="0" applyFill="0" applyBorder="0" applyAlignment="0" applyProtection="0"/>
    <xf numFmtId="43" fontId="11" fillId="0" borderId="0" applyFont="0" applyFill="0" applyBorder="0" applyAlignment="0" applyProtection="0"/>
  </cellStyleXfs>
  <cellXfs count="260">
    <xf numFmtId="0" fontId="0" fillId="0" borderId="0" xfId="0"/>
    <xf numFmtId="0" fontId="5" fillId="0" borderId="0" xfId="0" applyFont="1"/>
    <xf numFmtId="0" fontId="3" fillId="0" borderId="5" xfId="1" applyFont="1" applyBorder="1" applyAlignment="1">
      <alignment horizontal="right"/>
    </xf>
    <xf numFmtId="0" fontId="4" fillId="0" borderId="9" xfId="1" applyFont="1" applyBorder="1"/>
    <xf numFmtId="0" fontId="7" fillId="0" borderId="5" xfId="0" applyFont="1" applyBorder="1"/>
    <xf numFmtId="0" fontId="7" fillId="0" borderId="0" xfId="0" applyFont="1"/>
    <xf numFmtId="0" fontId="7" fillId="0" borderId="12" xfId="0" applyFont="1" applyBorder="1"/>
    <xf numFmtId="0" fontId="4" fillId="0" borderId="12" xfId="1" applyFont="1" applyBorder="1"/>
    <xf numFmtId="0" fontId="4" fillId="0" borderId="5" xfId="1" applyFont="1" applyBorder="1"/>
    <xf numFmtId="0" fontId="4" fillId="0" borderId="0" xfId="1" applyFont="1"/>
    <xf numFmtId="0" fontId="1" fillId="0" borderId="0" xfId="0" applyFont="1"/>
    <xf numFmtId="0" fontId="0" fillId="0" borderId="5" xfId="0" applyBorder="1" applyAlignment="1">
      <alignment horizontal="right"/>
    </xf>
    <xf numFmtId="0" fontId="4" fillId="0" borderId="16" xfId="1" applyFont="1" applyBorder="1"/>
    <xf numFmtId="49" fontId="0" fillId="0" borderId="12" xfId="0" applyNumberFormat="1" applyBorder="1"/>
    <xf numFmtId="2" fontId="4" fillId="0" borderId="0" xfId="1" applyNumberFormat="1" applyFont="1"/>
    <xf numFmtId="0" fontId="4" fillId="0" borderId="21" xfId="1" applyFont="1" applyBorder="1"/>
    <xf numFmtId="0" fontId="4" fillId="0" borderId="23" xfId="1" applyFont="1" applyBorder="1"/>
    <xf numFmtId="0" fontId="1" fillId="0" borderId="16" xfId="0" applyFont="1" applyBorder="1"/>
    <xf numFmtId="0" fontId="3" fillId="3" borderId="5" xfId="1" applyFont="1" applyFill="1" applyBorder="1" applyAlignment="1">
      <alignment horizontal="left" indent="2"/>
    </xf>
    <xf numFmtId="0" fontId="0" fillId="3" borderId="0" xfId="0" applyFill="1"/>
    <xf numFmtId="0" fontId="1" fillId="0" borderId="6" xfId="0" applyFont="1" applyBorder="1"/>
    <xf numFmtId="0" fontId="4" fillId="0" borderId="7" xfId="1" applyFont="1" applyBorder="1"/>
    <xf numFmtId="0" fontId="10" fillId="4" borderId="2" xfId="0" applyFont="1" applyFill="1" applyBorder="1"/>
    <xf numFmtId="0" fontId="0" fillId="3" borderId="19" xfId="0" applyFill="1" applyBorder="1"/>
    <xf numFmtId="0" fontId="10" fillId="5" borderId="2" xfId="0" applyFont="1" applyFill="1" applyBorder="1"/>
    <xf numFmtId="0" fontId="0" fillId="6" borderId="0" xfId="0" applyFill="1"/>
    <xf numFmtId="0" fontId="1" fillId="6" borderId="0" xfId="0" applyFont="1" applyFill="1"/>
    <xf numFmtId="2" fontId="2" fillId="0" borderId="1" xfId="0" applyNumberFormat="1" applyFont="1" applyBorder="1"/>
    <xf numFmtId="2" fontId="3" fillId="0" borderId="1" xfId="0" applyNumberFormat="1" applyFont="1" applyBorder="1"/>
    <xf numFmtId="2" fontId="0" fillId="0" borderId="0" xfId="0" applyNumberFormat="1"/>
    <xf numFmtId="0" fontId="0" fillId="6" borderId="22" xfId="0" applyFill="1" applyBorder="1"/>
    <xf numFmtId="2" fontId="3" fillId="0" borderId="26" xfId="0" applyNumberFormat="1" applyFont="1" applyBorder="1"/>
    <xf numFmtId="2" fontId="4" fillId="0" borderId="25" xfId="1" applyNumberFormat="1" applyFont="1" applyBorder="1"/>
    <xf numFmtId="2" fontId="0" fillId="0" borderId="25" xfId="0" applyNumberFormat="1" applyBorder="1"/>
    <xf numFmtId="1" fontId="3" fillId="0" borderId="0" xfId="1" applyNumberFormat="1" applyFont="1"/>
    <xf numFmtId="1" fontId="7" fillId="0" borderId="0" xfId="0" applyNumberFormat="1" applyFont="1" applyProtection="1">
      <protection locked="0"/>
    </xf>
    <xf numFmtId="1" fontId="3" fillId="0" borderId="0" xfId="1" applyNumberFormat="1" applyFont="1" applyProtection="1">
      <protection locked="0"/>
    </xf>
    <xf numFmtId="1" fontId="0" fillId="0" borderId="0" xfId="0" applyNumberFormat="1" applyProtection="1">
      <protection locked="0"/>
    </xf>
    <xf numFmtId="0" fontId="3" fillId="0" borderId="0" xfId="1" applyFont="1"/>
    <xf numFmtId="2" fontId="3" fillId="0" borderId="0" xfId="1" applyNumberFormat="1" applyFont="1"/>
    <xf numFmtId="0" fontId="9" fillId="0" borderId="4" xfId="1" applyFont="1" applyBorder="1"/>
    <xf numFmtId="0" fontId="5" fillId="0" borderId="2" xfId="1" applyFont="1" applyBorder="1" applyProtection="1">
      <protection locked="0"/>
    </xf>
    <xf numFmtId="2" fontId="5" fillId="0" borderId="2" xfId="1" applyNumberFormat="1" applyFont="1" applyBorder="1"/>
    <xf numFmtId="2" fontId="5" fillId="0" borderId="28" xfId="1" applyNumberFormat="1" applyFont="1" applyBorder="1"/>
    <xf numFmtId="49" fontId="0" fillId="0" borderId="21" xfId="0" applyNumberFormat="1" applyBorder="1"/>
    <xf numFmtId="2" fontId="4" fillId="0" borderId="0" xfId="1" applyNumberFormat="1" applyFont="1" applyAlignment="1">
      <alignment horizontal="center" wrapText="1"/>
    </xf>
    <xf numFmtId="2" fontId="4" fillId="0" borderId="0" xfId="1" applyNumberFormat="1" applyFont="1" applyAlignment="1" applyProtection="1">
      <alignment horizontal="center" wrapText="1"/>
      <protection locked="0"/>
    </xf>
    <xf numFmtId="0" fontId="9" fillId="0" borderId="0" xfId="1" applyFont="1"/>
    <xf numFmtId="0" fontId="5" fillId="0" borderId="0" xfId="1" applyFont="1" applyProtection="1">
      <protection locked="0"/>
    </xf>
    <xf numFmtId="2" fontId="5" fillId="0" borderId="0" xfId="1" applyNumberFormat="1" applyFont="1"/>
    <xf numFmtId="0" fontId="3" fillId="0" borderId="0" xfId="1" applyFont="1" applyAlignment="1">
      <alignment horizontal="left" indent="2"/>
    </xf>
    <xf numFmtId="0" fontId="3" fillId="0" borderId="0" xfId="1" applyFont="1" applyAlignment="1">
      <alignment horizontal="right"/>
    </xf>
    <xf numFmtId="0" fontId="0" fillId="0" borderId="0" xfId="0" applyAlignment="1">
      <alignment horizontal="right"/>
    </xf>
    <xf numFmtId="49" fontId="0" fillId="0" borderId="0" xfId="0" applyNumberFormat="1"/>
    <xf numFmtId="0" fontId="5" fillId="0" borderId="16" xfId="1" applyFont="1" applyBorder="1" applyProtection="1">
      <protection locked="0"/>
    </xf>
    <xf numFmtId="0" fontId="10" fillId="0" borderId="0" xfId="0" applyFont="1"/>
    <xf numFmtId="0" fontId="3" fillId="8" borderId="18" xfId="1" applyFont="1" applyFill="1" applyBorder="1" applyAlignment="1">
      <alignment horizontal="left" indent="2"/>
    </xf>
    <xf numFmtId="0" fontId="3" fillId="8" borderId="19" xfId="1" applyFont="1" applyFill="1" applyBorder="1"/>
    <xf numFmtId="2" fontId="3" fillId="8" borderId="19" xfId="1" applyNumberFormat="1" applyFont="1" applyFill="1" applyBorder="1"/>
    <xf numFmtId="2" fontId="3" fillId="8" borderId="29" xfId="1" applyNumberFormat="1" applyFont="1" applyFill="1" applyBorder="1"/>
    <xf numFmtId="0" fontId="3" fillId="8" borderId="5" xfId="1" applyFont="1" applyFill="1" applyBorder="1" applyAlignment="1">
      <alignment horizontal="left" indent="2"/>
    </xf>
    <xf numFmtId="0" fontId="3" fillId="8" borderId="0" xfId="1" applyFont="1" applyFill="1"/>
    <xf numFmtId="1" fontId="3" fillId="8" borderId="13" xfId="1" applyNumberFormat="1" applyFont="1" applyFill="1" applyBorder="1"/>
    <xf numFmtId="49" fontId="0" fillId="0" borderId="32" xfId="0" applyNumberFormat="1" applyBorder="1"/>
    <xf numFmtId="0" fontId="9" fillId="0" borderId="34" xfId="1" applyFont="1" applyBorder="1"/>
    <xf numFmtId="0" fontId="5" fillId="0" borderId="34" xfId="1" applyFont="1" applyBorder="1" applyProtection="1">
      <protection locked="0"/>
    </xf>
    <xf numFmtId="2" fontId="5" fillId="0" borderId="34" xfId="1" applyNumberFormat="1" applyFont="1" applyBorder="1"/>
    <xf numFmtId="0" fontId="3" fillId="0" borderId="0" xfId="1" applyFont="1" applyProtection="1">
      <protection locked="0"/>
    </xf>
    <xf numFmtId="0" fontId="7" fillId="0" borderId="0" xfId="0" applyFont="1" applyAlignment="1">
      <alignment horizontal="right"/>
    </xf>
    <xf numFmtId="0" fontId="1" fillId="0" borderId="34" xfId="0" applyFont="1" applyBorder="1"/>
    <xf numFmtId="0" fontId="4" fillId="0" borderId="34" xfId="1" applyFont="1" applyBorder="1"/>
    <xf numFmtId="2" fontId="4" fillId="0" borderId="34" xfId="1" applyNumberFormat="1" applyFont="1" applyBorder="1" applyAlignment="1">
      <alignment horizontal="center" wrapText="1"/>
    </xf>
    <xf numFmtId="2" fontId="4" fillId="0" borderId="34" xfId="1" applyNumberFormat="1" applyFont="1" applyBorder="1" applyAlignment="1" applyProtection="1">
      <alignment horizontal="center" wrapText="1"/>
      <protection locked="0"/>
    </xf>
    <xf numFmtId="0" fontId="0" fillId="0" borderId="34" xfId="0" applyBorder="1"/>
    <xf numFmtId="0" fontId="7" fillId="0" borderId="34" xfId="0" applyFont="1" applyBorder="1"/>
    <xf numFmtId="1" fontId="7" fillId="0" borderId="34" xfId="0" applyNumberFormat="1" applyFont="1" applyBorder="1" applyProtection="1">
      <protection locked="0"/>
    </xf>
    <xf numFmtId="0" fontId="12" fillId="0" borderId="36" xfId="1" applyFont="1" applyBorder="1"/>
    <xf numFmtId="164" fontId="4" fillId="0" borderId="17" xfId="3" applyNumberFormat="1" applyFont="1" applyBorder="1"/>
    <xf numFmtId="0" fontId="1" fillId="0" borderId="0" xfId="0" applyFont="1" applyAlignment="1">
      <alignment horizontal="right"/>
    </xf>
    <xf numFmtId="164" fontId="4" fillId="0" borderId="22" xfId="3" applyNumberFormat="1" applyFont="1" applyBorder="1"/>
    <xf numFmtId="0" fontId="2" fillId="0" borderId="1" xfId="0" applyFont="1" applyBorder="1" applyAlignment="1">
      <alignment horizontal="left"/>
    </xf>
    <xf numFmtId="0" fontId="14" fillId="0" borderId="1" xfId="0" applyFont="1" applyBorder="1"/>
    <xf numFmtId="0" fontId="0" fillId="0" borderId="19" xfId="0" applyBorder="1"/>
    <xf numFmtId="9" fontId="13" fillId="0" borderId="0" xfId="2" applyFont="1"/>
    <xf numFmtId="0" fontId="13" fillId="0" borderId="0" xfId="1" applyFont="1"/>
    <xf numFmtId="164" fontId="13" fillId="0" borderId="0" xfId="3" applyNumberFormat="1" applyFont="1"/>
    <xf numFmtId="9" fontId="13" fillId="0" borderId="0" xfId="1" applyNumberFormat="1" applyFont="1"/>
    <xf numFmtId="0" fontId="1" fillId="0" borderId="19" xfId="0" applyFont="1" applyBorder="1"/>
    <xf numFmtId="0" fontId="15" fillId="0" borderId="34" xfId="0" applyFont="1" applyBorder="1"/>
    <xf numFmtId="164" fontId="1" fillId="0" borderId="35" xfId="3" applyNumberFormat="1" applyFont="1" applyBorder="1"/>
    <xf numFmtId="164" fontId="4" fillId="0" borderId="0" xfId="3" applyNumberFormat="1" applyFont="1"/>
    <xf numFmtId="164" fontId="1" fillId="0" borderId="0" xfId="3" applyNumberFormat="1" applyFont="1" applyProtection="1">
      <protection locked="0"/>
    </xf>
    <xf numFmtId="164" fontId="1" fillId="0" borderId="0" xfId="3" applyNumberFormat="1" applyFont="1"/>
    <xf numFmtId="164" fontId="3" fillId="0" borderId="11" xfId="3" applyNumberFormat="1" applyFont="1" applyBorder="1"/>
    <xf numFmtId="164" fontId="7" fillId="0" borderId="34" xfId="3" applyNumberFormat="1" applyFont="1" applyBorder="1" applyProtection="1">
      <protection locked="0"/>
    </xf>
    <xf numFmtId="0" fontId="16" fillId="0" borderId="0" xfId="1" applyFont="1" applyAlignment="1">
      <alignment horizontal="right"/>
    </xf>
    <xf numFmtId="0" fontId="17" fillId="0" borderId="0" xfId="0" applyFont="1" applyAlignment="1">
      <alignment horizontal="right"/>
    </xf>
    <xf numFmtId="0" fontId="7" fillId="0" borderId="19" xfId="0" applyFont="1" applyBorder="1" applyAlignment="1">
      <alignment horizontal="right"/>
    </xf>
    <xf numFmtId="2" fontId="0" fillId="0" borderId="19" xfId="0" applyNumberFormat="1" applyBorder="1"/>
    <xf numFmtId="164" fontId="0" fillId="0" borderId="42" xfId="3" applyNumberFormat="1" applyFont="1" applyBorder="1"/>
    <xf numFmtId="164" fontId="15" fillId="0" borderId="0" xfId="3" applyNumberFormat="1" applyFont="1" applyProtection="1">
      <protection locked="0"/>
    </xf>
    <xf numFmtId="0" fontId="1" fillId="0" borderId="17" xfId="0" applyFont="1" applyBorder="1"/>
    <xf numFmtId="164" fontId="15" fillId="0" borderId="0" xfId="3" applyNumberFormat="1" applyFont="1"/>
    <xf numFmtId="164" fontId="0" fillId="0" borderId="30" xfId="3" applyNumberFormat="1" applyFont="1" applyFill="1" applyBorder="1" applyProtection="1">
      <protection locked="0"/>
    </xf>
    <xf numFmtId="164" fontId="3" fillId="0" borderId="30" xfId="3" applyNumberFormat="1" applyFont="1" applyFill="1" applyBorder="1" applyProtection="1">
      <protection locked="0"/>
    </xf>
    <xf numFmtId="164" fontId="18" fillId="0" borderId="0" xfId="3" applyNumberFormat="1" applyFont="1"/>
    <xf numFmtId="164" fontId="18" fillId="0" borderId="19" xfId="3" applyNumberFormat="1" applyFont="1" applyBorder="1"/>
    <xf numFmtId="164" fontId="16" fillId="0" borderId="0" xfId="3" applyNumberFormat="1" applyFont="1"/>
    <xf numFmtId="0" fontId="0" fillId="0" borderId="19" xfId="0" applyBorder="1" applyAlignment="1">
      <alignment horizontal="right"/>
    </xf>
    <xf numFmtId="164" fontId="17" fillId="0" borderId="0" xfId="3" applyNumberFormat="1" applyFont="1" applyProtection="1">
      <protection locked="0"/>
    </xf>
    <xf numFmtId="164" fontId="4" fillId="0" borderId="0" xfId="3" applyNumberFormat="1" applyFont="1" applyFill="1" applyBorder="1" applyProtection="1">
      <protection locked="0"/>
    </xf>
    <xf numFmtId="0" fontId="20" fillId="0" borderId="0" xfId="0" applyFont="1"/>
    <xf numFmtId="2" fontId="20" fillId="0" borderId="0" xfId="0" applyNumberFormat="1" applyFont="1"/>
    <xf numFmtId="2" fontId="20" fillId="0" borderId="25" xfId="0" applyNumberFormat="1" applyFont="1" applyBorder="1"/>
    <xf numFmtId="0" fontId="21" fillId="0" borderId="0" xfId="1" applyFont="1" applyProtection="1">
      <protection locked="0"/>
    </xf>
    <xf numFmtId="0" fontId="24" fillId="0" borderId="0" xfId="0" applyFont="1"/>
    <xf numFmtId="0" fontId="23" fillId="0" borderId="0" xfId="0" applyFont="1"/>
    <xf numFmtId="0" fontId="25" fillId="0" borderId="0" xfId="0" applyFont="1"/>
    <xf numFmtId="0" fontId="22" fillId="0" borderId="0" xfId="0" applyFont="1"/>
    <xf numFmtId="1" fontId="4" fillId="0" borderId="24" xfId="1" applyNumberFormat="1" applyFont="1" applyBorder="1" applyAlignment="1">
      <alignment horizontal="center" wrapText="1"/>
    </xf>
    <xf numFmtId="164" fontId="3" fillId="0" borderId="11" xfId="3" applyNumberFormat="1" applyFont="1" applyFill="1" applyBorder="1" applyProtection="1">
      <protection locked="0"/>
    </xf>
    <xf numFmtId="0" fontId="3" fillId="0" borderId="46" xfId="1" applyFont="1" applyBorder="1" applyAlignment="1">
      <alignment horizontal="left" indent="2"/>
    </xf>
    <xf numFmtId="0" fontId="26" fillId="0" borderId="19" xfId="0" applyFont="1" applyBorder="1"/>
    <xf numFmtId="0" fontId="26" fillId="0" borderId="0" xfId="0" applyFont="1"/>
    <xf numFmtId="1" fontId="4" fillId="10" borderId="27" xfId="1" applyNumberFormat="1" applyFont="1" applyFill="1" applyBorder="1" applyAlignment="1" applyProtection="1">
      <alignment horizontal="center" wrapText="1"/>
      <protection locked="0"/>
    </xf>
    <xf numFmtId="164" fontId="3" fillId="10" borderId="30" xfId="3" applyNumberFormat="1" applyFont="1" applyFill="1" applyBorder="1"/>
    <xf numFmtId="164" fontId="7" fillId="10" borderId="30" xfId="3" applyNumberFormat="1" applyFont="1" applyFill="1" applyBorder="1" applyProtection="1">
      <protection locked="0"/>
    </xf>
    <xf numFmtId="164" fontId="3" fillId="10" borderId="30" xfId="3" applyNumberFormat="1" applyFont="1" applyFill="1" applyBorder="1" applyProtection="1">
      <protection locked="0"/>
    </xf>
    <xf numFmtId="164" fontId="3" fillId="10" borderId="31" xfId="3" applyNumberFormat="1" applyFont="1" applyFill="1" applyBorder="1" applyProtection="1">
      <protection locked="0"/>
    </xf>
    <xf numFmtId="164" fontId="3" fillId="10" borderId="25" xfId="3" applyNumberFormat="1" applyFont="1" applyFill="1" applyBorder="1" applyProtection="1">
      <protection locked="0"/>
    </xf>
    <xf numFmtId="1" fontId="3" fillId="10" borderId="33" xfId="1" applyNumberFormat="1" applyFont="1" applyFill="1" applyBorder="1" applyProtection="1">
      <protection locked="0"/>
    </xf>
    <xf numFmtId="164" fontId="3" fillId="10" borderId="48" xfId="3" applyNumberFormat="1" applyFont="1" applyFill="1" applyBorder="1" applyProtection="1">
      <protection locked="0"/>
    </xf>
    <xf numFmtId="164" fontId="3" fillId="10" borderId="12" xfId="3" applyNumberFormat="1" applyFont="1" applyFill="1" applyBorder="1" applyProtection="1">
      <protection locked="0"/>
    </xf>
    <xf numFmtId="1" fontId="3" fillId="10" borderId="11" xfId="1" applyNumberFormat="1" applyFont="1" applyFill="1" applyBorder="1" applyProtection="1">
      <protection locked="0"/>
    </xf>
    <xf numFmtId="1" fontId="3" fillId="10" borderId="12" xfId="1" applyNumberFormat="1" applyFont="1" applyFill="1" applyBorder="1" applyProtection="1">
      <protection locked="0"/>
    </xf>
    <xf numFmtId="164" fontId="3" fillId="10" borderId="41" xfId="3" applyNumberFormat="1" applyFont="1" applyFill="1" applyBorder="1" applyAlignment="1" applyProtection="1">
      <protection locked="0"/>
    </xf>
    <xf numFmtId="1" fontId="3" fillId="10" borderId="12" xfId="1" applyNumberFormat="1" applyFont="1" applyFill="1" applyBorder="1"/>
    <xf numFmtId="164" fontId="3" fillId="10" borderId="11" xfId="3" applyNumberFormat="1" applyFont="1" applyFill="1" applyBorder="1" applyProtection="1">
      <protection locked="0"/>
    </xf>
    <xf numFmtId="164" fontId="3" fillId="10" borderId="20" xfId="3" applyNumberFormat="1" applyFont="1" applyFill="1" applyBorder="1" applyProtection="1">
      <protection locked="0"/>
    </xf>
    <xf numFmtId="164" fontId="7" fillId="10" borderId="11" xfId="3" applyNumberFormat="1" applyFont="1" applyFill="1" applyBorder="1" applyProtection="1">
      <protection locked="0"/>
    </xf>
    <xf numFmtId="43" fontId="7" fillId="10" borderId="11" xfId="3" applyFont="1" applyFill="1" applyBorder="1" applyProtection="1">
      <protection locked="0"/>
    </xf>
    <xf numFmtId="164" fontId="3" fillId="10" borderId="11" xfId="3" applyNumberFormat="1" applyFont="1" applyFill="1" applyBorder="1"/>
    <xf numFmtId="164" fontId="3" fillId="10" borderId="39" xfId="3" applyNumberFormat="1" applyFont="1" applyFill="1" applyBorder="1"/>
    <xf numFmtId="164" fontId="3" fillId="10" borderId="32" xfId="3" applyNumberFormat="1" applyFont="1" applyFill="1" applyBorder="1"/>
    <xf numFmtId="164" fontId="3" fillId="10" borderId="38" xfId="3" applyNumberFormat="1" applyFont="1" applyFill="1" applyBorder="1"/>
    <xf numFmtId="164" fontId="3" fillId="10" borderId="12" xfId="3" applyNumberFormat="1" applyFont="1" applyFill="1" applyBorder="1"/>
    <xf numFmtId="164" fontId="0" fillId="10" borderId="39" xfId="3" applyNumberFormat="1" applyFont="1" applyFill="1" applyBorder="1" applyProtection="1">
      <protection locked="0"/>
    </xf>
    <xf numFmtId="164" fontId="3" fillId="10" borderId="39" xfId="3" applyNumberFormat="1" applyFont="1" applyFill="1" applyBorder="1" applyProtection="1">
      <protection locked="0"/>
    </xf>
    <xf numFmtId="164" fontId="3" fillId="10" borderId="32" xfId="3" applyNumberFormat="1" applyFont="1" applyFill="1" applyBorder="1" applyProtection="1">
      <protection locked="0"/>
    </xf>
    <xf numFmtId="164" fontId="3" fillId="10" borderId="40" xfId="3" applyNumberFormat="1" applyFont="1" applyFill="1" applyBorder="1" applyProtection="1">
      <protection locked="0"/>
    </xf>
    <xf numFmtId="164" fontId="0" fillId="10" borderId="38" xfId="3" applyNumberFormat="1" applyFont="1" applyFill="1" applyBorder="1" applyProtection="1">
      <protection locked="0"/>
    </xf>
    <xf numFmtId="164" fontId="0" fillId="10" borderId="12" xfId="3" applyNumberFormat="1" applyFont="1" applyFill="1" applyBorder="1" applyProtection="1">
      <protection locked="0"/>
    </xf>
    <xf numFmtId="164" fontId="0" fillId="10" borderId="12" xfId="3" applyNumberFormat="1" applyFont="1" applyFill="1" applyBorder="1"/>
    <xf numFmtId="164" fontId="0" fillId="10" borderId="49" xfId="3" applyNumberFormat="1" applyFont="1" applyFill="1" applyBorder="1" applyProtection="1">
      <protection locked="0"/>
    </xf>
    <xf numFmtId="164" fontId="0" fillId="10" borderId="50" xfId="3" applyNumberFormat="1" applyFont="1" applyFill="1" applyBorder="1" applyProtection="1">
      <protection locked="0"/>
    </xf>
    <xf numFmtId="164" fontId="0" fillId="10" borderId="51" xfId="3" applyNumberFormat="1" applyFont="1" applyFill="1" applyBorder="1" applyProtection="1">
      <protection locked="0"/>
    </xf>
    <xf numFmtId="9" fontId="0" fillId="0" borderId="0" xfId="2" applyFont="1"/>
    <xf numFmtId="165" fontId="7" fillId="10" borderId="11" xfId="3" applyNumberFormat="1" applyFont="1" applyFill="1" applyBorder="1" applyProtection="1">
      <protection locked="0"/>
    </xf>
    <xf numFmtId="164" fontId="3" fillId="0" borderId="27" xfId="3" applyNumberFormat="1" applyFont="1" applyBorder="1" applyProtection="1">
      <protection locked="0"/>
    </xf>
    <xf numFmtId="164" fontId="13" fillId="0" borderId="0" xfId="3" applyNumberFormat="1" applyFont="1" applyFill="1" applyBorder="1" applyProtection="1">
      <protection locked="0"/>
    </xf>
    <xf numFmtId="164" fontId="1" fillId="11" borderId="0" xfId="3" applyNumberFormat="1" applyFont="1" applyFill="1"/>
    <xf numFmtId="164" fontId="15" fillId="0" borderId="1" xfId="3" applyNumberFormat="1" applyFont="1" applyBorder="1"/>
    <xf numFmtId="164" fontId="11" fillId="12" borderId="34" xfId="3" applyNumberFormat="1" applyFont="1" applyFill="1" applyBorder="1" applyProtection="1">
      <protection locked="0"/>
    </xf>
    <xf numFmtId="164" fontId="0" fillId="10" borderId="54" xfId="3" applyNumberFormat="1" applyFont="1" applyFill="1" applyBorder="1" applyProtection="1">
      <protection locked="0"/>
    </xf>
    <xf numFmtId="164" fontId="0" fillId="10" borderId="53" xfId="3" applyNumberFormat="1" applyFont="1" applyFill="1" applyBorder="1"/>
    <xf numFmtId="164" fontId="0" fillId="10" borderId="55" xfId="3" applyNumberFormat="1" applyFont="1" applyFill="1" applyBorder="1"/>
    <xf numFmtId="164" fontId="0" fillId="10" borderId="56" xfId="3" applyNumberFormat="1" applyFont="1" applyFill="1" applyBorder="1"/>
    <xf numFmtId="0" fontId="1" fillId="0" borderId="57" xfId="0" applyFont="1" applyBorder="1"/>
    <xf numFmtId="166" fontId="20" fillId="0" borderId="0" xfId="2" applyNumberFormat="1" applyFont="1"/>
    <xf numFmtId="166" fontId="4" fillId="0" borderId="1" xfId="2" applyNumberFormat="1" applyFont="1" applyBorder="1"/>
    <xf numFmtId="166" fontId="4" fillId="0" borderId="8" xfId="2" applyNumberFormat="1" applyFont="1" applyBorder="1" applyAlignment="1">
      <alignment horizontal="center"/>
    </xf>
    <xf numFmtId="166" fontId="5" fillId="0" borderId="2" xfId="2" applyNumberFormat="1" applyFont="1" applyBorder="1"/>
    <xf numFmtId="166" fontId="3" fillId="8" borderId="19" xfId="2" applyNumberFormat="1" applyFont="1" applyFill="1" applyBorder="1"/>
    <xf numFmtId="166" fontId="3" fillId="2" borderId="10" xfId="2" applyNumberFormat="1" applyFont="1" applyFill="1" applyBorder="1" applyProtection="1">
      <protection locked="0"/>
    </xf>
    <xf numFmtId="166" fontId="7" fillId="0" borderId="10" xfId="2" applyNumberFormat="1" applyFont="1" applyBorder="1"/>
    <xf numFmtId="166" fontId="7" fillId="0" borderId="3" xfId="2" applyNumberFormat="1" applyFont="1" applyBorder="1"/>
    <xf numFmtId="166" fontId="0" fillId="9" borderId="0" xfId="2" applyNumberFormat="1" applyFont="1" applyFill="1"/>
    <xf numFmtId="166" fontId="3" fillId="2" borderId="47" xfId="2" applyNumberFormat="1" applyFont="1" applyFill="1" applyBorder="1" applyProtection="1">
      <protection locked="0"/>
    </xf>
    <xf numFmtId="166" fontId="3" fillId="8" borderId="3" xfId="2" applyNumberFormat="1" applyFont="1" applyFill="1" applyBorder="1"/>
    <xf numFmtId="166" fontId="3" fillId="2" borderId="14" xfId="2" applyNumberFormat="1" applyFont="1" applyFill="1" applyBorder="1" applyProtection="1">
      <protection locked="0"/>
    </xf>
    <xf numFmtId="166" fontId="3" fillId="0" borderId="15" xfId="2" applyNumberFormat="1" applyFont="1" applyFill="1" applyBorder="1" applyProtection="1">
      <protection locked="0"/>
    </xf>
    <xf numFmtId="166" fontId="3" fillId="2" borderId="15" xfId="2" applyNumberFormat="1" applyFont="1" applyFill="1" applyBorder="1" applyProtection="1">
      <protection locked="0"/>
    </xf>
    <xf numFmtId="166" fontId="4" fillId="0" borderId="3" xfId="2" applyNumberFormat="1" applyFont="1" applyBorder="1"/>
    <xf numFmtId="166" fontId="5" fillId="0" borderId="34" xfId="2" applyNumberFormat="1" applyFont="1" applyBorder="1"/>
    <xf numFmtId="166" fontId="5" fillId="0" borderId="22" xfId="2" applyNumberFormat="1" applyFont="1" applyBorder="1"/>
    <xf numFmtId="166" fontId="3" fillId="0" borderId="0" xfId="2" applyNumberFormat="1" applyFont="1"/>
    <xf numFmtId="166" fontId="4" fillId="0" borderId="34" xfId="2" applyNumberFormat="1" applyFont="1" applyBorder="1" applyAlignment="1">
      <alignment horizontal="center"/>
    </xf>
    <xf numFmtId="166" fontId="3" fillId="2" borderId="32" xfId="2" applyNumberFormat="1" applyFont="1" applyFill="1" applyBorder="1"/>
    <xf numFmtId="166" fontId="3" fillId="2" borderId="12" xfId="2" applyNumberFormat="1" applyFont="1" applyFill="1" applyBorder="1"/>
    <xf numFmtId="166" fontId="3" fillId="0" borderId="0" xfId="2" applyNumberFormat="1" applyFont="1" applyFill="1" applyBorder="1" applyProtection="1">
      <protection locked="0"/>
    </xf>
    <xf numFmtId="166" fontId="7" fillId="0" borderId="34" xfId="2" applyNumberFormat="1" applyFont="1" applyBorder="1"/>
    <xf numFmtId="166" fontId="0" fillId="2" borderId="32" xfId="2" applyNumberFormat="1" applyFont="1" applyFill="1" applyBorder="1"/>
    <xf numFmtId="166" fontId="3" fillId="2" borderId="12" xfId="2" applyNumberFormat="1" applyFont="1" applyFill="1" applyBorder="1" applyProtection="1">
      <protection locked="0"/>
    </xf>
    <xf numFmtId="166" fontId="7" fillId="0" borderId="0" xfId="2" applyNumberFormat="1" applyFont="1"/>
    <xf numFmtId="166" fontId="3" fillId="2" borderId="32" xfId="2" applyNumberFormat="1" applyFont="1" applyFill="1" applyBorder="1" applyProtection="1">
      <protection locked="0"/>
    </xf>
    <xf numFmtId="166" fontId="0" fillId="0" borderId="9" xfId="2" applyNumberFormat="1" applyFont="1" applyBorder="1"/>
    <xf numFmtId="166" fontId="0" fillId="0" borderId="32" xfId="2" applyNumberFormat="1" applyFont="1" applyBorder="1"/>
    <xf numFmtId="166" fontId="7" fillId="0" borderId="19" xfId="2" applyNumberFormat="1" applyFont="1" applyBorder="1"/>
    <xf numFmtId="166" fontId="0" fillId="0" borderId="0" xfId="2" applyNumberFormat="1" applyFont="1"/>
    <xf numFmtId="166" fontId="7" fillId="0" borderId="44" xfId="2" applyNumberFormat="1" applyFont="1" applyBorder="1"/>
    <xf numFmtId="166" fontId="0" fillId="0" borderId="19" xfId="2" applyNumberFormat="1" applyFont="1" applyBorder="1"/>
    <xf numFmtId="166" fontId="3" fillId="0" borderId="52" xfId="2" applyNumberFormat="1" applyFont="1" applyFill="1" applyBorder="1" applyProtection="1">
      <protection locked="0"/>
    </xf>
    <xf numFmtId="166" fontId="5" fillId="0" borderId="0" xfId="2" applyNumberFormat="1" applyFont="1"/>
    <xf numFmtId="166" fontId="4" fillId="0" borderId="0" xfId="2" applyNumberFormat="1" applyFont="1" applyAlignment="1">
      <alignment horizontal="center"/>
    </xf>
    <xf numFmtId="43" fontId="7" fillId="10" borderId="30" xfId="3" applyFont="1" applyFill="1" applyBorder="1" applyProtection="1">
      <protection locked="0"/>
    </xf>
    <xf numFmtId="164" fontId="3" fillId="10" borderId="21" xfId="3" applyNumberFormat="1" applyFont="1" applyFill="1" applyBorder="1" applyProtection="1">
      <protection locked="0"/>
    </xf>
    <xf numFmtId="164" fontId="3" fillId="10" borderId="53" xfId="3" applyNumberFormat="1" applyFont="1" applyFill="1" applyBorder="1" applyProtection="1">
      <protection locked="0"/>
    </xf>
    <xf numFmtId="166" fontId="3" fillId="2" borderId="9" xfId="2" applyNumberFormat="1" applyFont="1" applyFill="1" applyBorder="1" applyProtection="1">
      <protection locked="0"/>
    </xf>
    <xf numFmtId="166" fontId="3" fillId="2" borderId="13" xfId="2" applyNumberFormat="1" applyFont="1" applyFill="1" applyBorder="1" applyProtection="1">
      <protection locked="0"/>
    </xf>
    <xf numFmtId="166" fontId="3" fillId="2" borderId="59" xfId="2" applyNumberFormat="1" applyFont="1" applyFill="1" applyBorder="1" applyProtection="1">
      <protection locked="0"/>
    </xf>
    <xf numFmtId="166" fontId="3" fillId="2" borderId="9" xfId="2" applyNumberFormat="1" applyFont="1" applyFill="1" applyBorder="1" applyAlignment="1">
      <alignment horizontal="center"/>
    </xf>
    <xf numFmtId="1" fontId="3" fillId="10" borderId="11" xfId="1" applyNumberFormat="1" applyFont="1" applyFill="1" applyBorder="1"/>
    <xf numFmtId="164" fontId="3" fillId="8" borderId="31" xfId="3" applyNumberFormat="1" applyFont="1" applyFill="1" applyBorder="1"/>
    <xf numFmtId="1" fontId="3" fillId="8" borderId="59" xfId="1" applyNumberFormat="1" applyFont="1" applyFill="1" applyBorder="1"/>
    <xf numFmtId="164" fontId="7" fillId="10" borderId="37" xfId="3" applyNumberFormat="1" applyFont="1" applyFill="1" applyBorder="1" applyProtection="1">
      <protection locked="0"/>
    </xf>
    <xf numFmtId="164" fontId="4" fillId="10" borderId="57" xfId="3" applyNumberFormat="1" applyFont="1" applyFill="1" applyBorder="1"/>
    <xf numFmtId="43" fontId="7" fillId="10" borderId="31" xfId="3" applyFont="1" applyFill="1" applyBorder="1" applyProtection="1">
      <protection locked="0"/>
    </xf>
    <xf numFmtId="164" fontId="4" fillId="10" borderId="57" xfId="3" applyNumberFormat="1" applyFont="1" applyFill="1" applyBorder="1" applyProtection="1">
      <protection locked="0"/>
    </xf>
    <xf numFmtId="166" fontId="3" fillId="9" borderId="43" xfId="2" applyNumberFormat="1" applyFont="1" applyFill="1" applyBorder="1"/>
    <xf numFmtId="166" fontId="3" fillId="2" borderId="35" xfId="2" applyNumberFormat="1" applyFont="1" applyFill="1" applyBorder="1" applyProtection="1">
      <protection locked="0"/>
    </xf>
    <xf numFmtId="166" fontId="3" fillId="2" borderId="43" xfId="2" applyNumberFormat="1" applyFont="1" applyFill="1" applyBorder="1" applyProtection="1">
      <protection locked="0"/>
    </xf>
    <xf numFmtId="166" fontId="3" fillId="2" borderId="36" xfId="2" applyNumberFormat="1" applyFont="1" applyFill="1" applyBorder="1" applyProtection="1">
      <protection locked="0"/>
    </xf>
    <xf numFmtId="164" fontId="0" fillId="10" borderId="11" xfId="3" applyNumberFormat="1" applyFont="1" applyFill="1" applyBorder="1" applyProtection="1">
      <protection locked="0"/>
    </xf>
    <xf numFmtId="164" fontId="0" fillId="10" borderId="53" xfId="3" applyNumberFormat="1" applyFont="1" applyFill="1" applyBorder="1" applyProtection="1">
      <protection locked="0"/>
    </xf>
    <xf numFmtId="164" fontId="0" fillId="10" borderId="60" xfId="3" applyNumberFormat="1" applyFont="1" applyFill="1" applyBorder="1" applyProtection="1">
      <protection locked="0"/>
    </xf>
    <xf numFmtId="164" fontId="0" fillId="10" borderId="61" xfId="3" applyNumberFormat="1" applyFont="1" applyFill="1" applyBorder="1" applyProtection="1">
      <protection locked="0"/>
    </xf>
    <xf numFmtId="164" fontId="0" fillId="10" borderId="62" xfId="3" applyNumberFormat="1" applyFont="1" applyFill="1" applyBorder="1" applyProtection="1">
      <protection locked="0"/>
    </xf>
    <xf numFmtId="164" fontId="0" fillId="7" borderId="57" xfId="3" applyNumberFormat="1" applyFont="1" applyFill="1" applyBorder="1"/>
    <xf numFmtId="164" fontId="1" fillId="0" borderId="0" xfId="3" applyNumberFormat="1" applyFont="1" applyAlignment="1">
      <alignment horizontal="center" wrapText="1"/>
    </xf>
    <xf numFmtId="164" fontId="0" fillId="0" borderId="0" xfId="3" applyNumberFormat="1" applyFont="1"/>
    <xf numFmtId="164" fontId="0" fillId="9" borderId="57" xfId="3" applyNumberFormat="1" applyFont="1" applyFill="1" applyBorder="1"/>
    <xf numFmtId="164" fontId="0" fillId="0" borderId="57" xfId="3" applyNumberFormat="1" applyFont="1" applyBorder="1"/>
    <xf numFmtId="164" fontId="1" fillId="0" borderId="57" xfId="3" applyNumberFormat="1" applyFont="1" applyBorder="1"/>
    <xf numFmtId="164" fontId="0" fillId="9" borderId="25" xfId="3" applyNumberFormat="1" applyFont="1" applyFill="1" applyBorder="1"/>
    <xf numFmtId="164" fontId="1" fillId="13" borderId="57" xfId="3" applyNumberFormat="1" applyFont="1" applyFill="1" applyBorder="1"/>
    <xf numFmtId="164" fontId="0" fillId="3" borderId="57" xfId="3" applyNumberFormat="1" applyFont="1" applyFill="1" applyBorder="1"/>
    <xf numFmtId="164" fontId="1" fillId="14" borderId="57" xfId="3" applyNumberFormat="1" applyFont="1" applyFill="1" applyBorder="1"/>
    <xf numFmtId="164" fontId="0" fillId="0" borderId="0" xfId="0" applyNumberFormat="1"/>
    <xf numFmtId="164" fontId="0" fillId="9" borderId="0" xfId="3" applyNumberFormat="1" applyFont="1" applyFill="1" applyBorder="1"/>
    <xf numFmtId="0" fontId="1" fillId="15" borderId="0" xfId="0" applyFont="1" applyFill="1"/>
    <xf numFmtId="164" fontId="0" fillId="15" borderId="57" xfId="3" applyNumberFormat="1" applyFont="1" applyFill="1" applyBorder="1"/>
    <xf numFmtId="164" fontId="0" fillId="15" borderId="0" xfId="3" applyNumberFormat="1" applyFont="1" applyFill="1" applyBorder="1"/>
    <xf numFmtId="164" fontId="1" fillId="15" borderId="57" xfId="3" applyNumberFormat="1" applyFont="1" applyFill="1" applyBorder="1"/>
    <xf numFmtId="164" fontId="0" fillId="10" borderId="48" xfId="3" applyNumberFormat="1" applyFont="1" applyFill="1" applyBorder="1"/>
    <xf numFmtId="166" fontId="16" fillId="0" borderId="0" xfId="2" applyNumberFormat="1" applyFont="1" applyFill="1" applyBorder="1" applyProtection="1">
      <protection locked="0"/>
    </xf>
    <xf numFmtId="166" fontId="4" fillId="0" borderId="16" xfId="2" applyNumberFormat="1" applyFont="1" applyBorder="1"/>
    <xf numFmtId="164" fontId="4" fillId="0" borderId="58" xfId="3" applyNumberFormat="1" applyFont="1" applyBorder="1"/>
    <xf numFmtId="164" fontId="4" fillId="0" borderId="63" xfId="3" applyNumberFormat="1" applyFont="1" applyBorder="1"/>
    <xf numFmtId="164" fontId="15" fillId="0" borderId="33" xfId="3" applyNumberFormat="1" applyFont="1" applyBorder="1"/>
    <xf numFmtId="164" fontId="0" fillId="10" borderId="37" xfId="3" applyNumberFormat="1" applyFont="1" applyFill="1" applyBorder="1"/>
    <xf numFmtId="164" fontId="0" fillId="10" borderId="64" xfId="3" applyNumberFormat="1" applyFont="1" applyFill="1" applyBorder="1"/>
    <xf numFmtId="164" fontId="20" fillId="11" borderId="0" xfId="3" applyNumberFormat="1" applyFont="1" applyFill="1"/>
    <xf numFmtId="0" fontId="1" fillId="0" borderId="0" xfId="0" applyFont="1" applyAlignment="1">
      <alignment wrapText="1"/>
    </xf>
    <xf numFmtId="0" fontId="1" fillId="0" borderId="23" xfId="0" applyFont="1" applyBorder="1" applyAlignment="1">
      <alignment horizontal="left"/>
    </xf>
    <xf numFmtId="0" fontId="1" fillId="0" borderId="63" xfId="0" applyFont="1" applyBorder="1" applyAlignment="1">
      <alignment horizontal="left"/>
    </xf>
    <xf numFmtId="0" fontId="1" fillId="0" borderId="16" xfId="0" applyFont="1" applyBorder="1" applyAlignment="1">
      <alignment horizontal="left"/>
    </xf>
    <xf numFmtId="0" fontId="1" fillId="0" borderId="57" xfId="0" applyFont="1" applyBorder="1" applyAlignment="1">
      <alignment horizontal="center" wrapText="1"/>
    </xf>
    <xf numFmtId="0" fontId="1" fillId="0" borderId="0" xfId="0" applyFont="1" applyAlignment="1">
      <alignment horizontal="left" wrapText="1"/>
    </xf>
    <xf numFmtId="0" fontId="1" fillId="0" borderId="45" xfId="0" applyFont="1" applyBorder="1" applyAlignment="1">
      <alignment horizontal="left" wrapText="1"/>
    </xf>
    <xf numFmtId="0" fontId="0" fillId="0" borderId="0" xfId="0" applyAlignment="1">
      <alignment horizontal="center"/>
    </xf>
  </cellXfs>
  <cellStyles count="4">
    <cellStyle name="Normaali" xfId="0" builtinId="0"/>
    <cellStyle name="Normaali_Liiketoimintasuun. liitteet 3" xfId="1" xr:uid="{00000000-0005-0000-0000-000001000000}"/>
    <cellStyle name="Pilkku" xfId="3" builtinId="3"/>
    <cellStyle name="Prosenttia" xfId="2" builtinId="5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E9E2D3"/>
      <color rgb="FFD9CD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i-F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i-FI"/>
              <a:t>Bdj. 2026</a:t>
            </a:r>
          </a:p>
          <a:p>
            <a:pPr>
              <a:defRPr/>
            </a:pPr>
            <a:endParaRPr lang="fi-FI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i-FI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Budjetti_MTK!$A$28:$B$28</c:f>
              <c:strCache>
                <c:ptCount val="2"/>
                <c:pt idx="0">
                  <c:v>Saldo kk viimeinen päivä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Budjetti_MTK!$C$27:$Q$27</c:f>
              <c:strCache>
                <c:ptCount val="15"/>
                <c:pt idx="0">
                  <c:v>marraskuu</c:v>
                </c:pt>
                <c:pt idx="1">
                  <c:v>joulukuu</c:v>
                </c:pt>
                <c:pt idx="3">
                  <c:v>tammikuu</c:v>
                </c:pt>
                <c:pt idx="4">
                  <c:v>helmikuu</c:v>
                </c:pt>
                <c:pt idx="5">
                  <c:v>maaliskuu</c:v>
                </c:pt>
                <c:pt idx="6">
                  <c:v>huhtikuu</c:v>
                </c:pt>
                <c:pt idx="7">
                  <c:v>toukokuu</c:v>
                </c:pt>
                <c:pt idx="8">
                  <c:v>kesäkuu</c:v>
                </c:pt>
                <c:pt idx="9">
                  <c:v>heinäkuu</c:v>
                </c:pt>
                <c:pt idx="10">
                  <c:v>elokuu</c:v>
                </c:pt>
                <c:pt idx="11">
                  <c:v>syyskuu</c:v>
                </c:pt>
                <c:pt idx="12">
                  <c:v>lokakuu</c:v>
                </c:pt>
                <c:pt idx="13">
                  <c:v>marraskuu</c:v>
                </c:pt>
                <c:pt idx="14">
                  <c:v>joulukuu</c:v>
                </c:pt>
              </c:strCache>
            </c:strRef>
          </c:cat>
          <c:val>
            <c:numRef>
              <c:f>Budjetti_MTK!$C$28:$Q$28</c:f>
              <c:numCache>
                <c:formatCode>_-* #\ ##0_-;\-* #\ ##0_-;_-* "-"??_-;_-@_-</c:formatCode>
                <c:ptCount val="15"/>
                <c:pt idx="0">
                  <c:v>-9895</c:v>
                </c:pt>
                <c:pt idx="1">
                  <c:v>4842</c:v>
                </c:pt>
                <c:pt idx="3">
                  <c:v>5087</c:v>
                </c:pt>
                <c:pt idx="4">
                  <c:v>4082</c:v>
                </c:pt>
                <c:pt idx="5">
                  <c:v>3477</c:v>
                </c:pt>
                <c:pt idx="6">
                  <c:v>-17478</c:v>
                </c:pt>
                <c:pt idx="7">
                  <c:v>-22428</c:v>
                </c:pt>
                <c:pt idx="8">
                  <c:v>4372</c:v>
                </c:pt>
                <c:pt idx="9">
                  <c:v>-2128</c:v>
                </c:pt>
                <c:pt idx="10">
                  <c:v>-13878</c:v>
                </c:pt>
                <c:pt idx="11">
                  <c:v>9622</c:v>
                </c:pt>
                <c:pt idx="12">
                  <c:v>1872</c:v>
                </c:pt>
                <c:pt idx="13">
                  <c:v>-3628</c:v>
                </c:pt>
                <c:pt idx="14">
                  <c:v>7622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CF2-4AA2-A24E-8A078E31B019}"/>
            </c:ext>
          </c:extLst>
        </c:ser>
        <c:ser>
          <c:idx val="1"/>
          <c:order val="1"/>
          <c:tx>
            <c:strRef>
              <c:f>Budjetti_MTK!$A$29:$B$29</c:f>
              <c:strCache>
                <c:ptCount val="2"/>
                <c:pt idx="0">
                  <c:v>Tililuotto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Budjetti_MTK!$C$27:$Q$27</c:f>
              <c:strCache>
                <c:ptCount val="15"/>
                <c:pt idx="0">
                  <c:v>marraskuu</c:v>
                </c:pt>
                <c:pt idx="1">
                  <c:v>joulukuu</c:v>
                </c:pt>
                <c:pt idx="3">
                  <c:v>tammikuu</c:v>
                </c:pt>
                <c:pt idx="4">
                  <c:v>helmikuu</c:v>
                </c:pt>
                <c:pt idx="5">
                  <c:v>maaliskuu</c:v>
                </c:pt>
                <c:pt idx="6">
                  <c:v>huhtikuu</c:v>
                </c:pt>
                <c:pt idx="7">
                  <c:v>toukokuu</c:v>
                </c:pt>
                <c:pt idx="8">
                  <c:v>kesäkuu</c:v>
                </c:pt>
                <c:pt idx="9">
                  <c:v>heinäkuu</c:v>
                </c:pt>
                <c:pt idx="10">
                  <c:v>elokuu</c:v>
                </c:pt>
                <c:pt idx="11">
                  <c:v>syyskuu</c:v>
                </c:pt>
                <c:pt idx="12">
                  <c:v>lokakuu</c:v>
                </c:pt>
                <c:pt idx="13">
                  <c:v>marraskuu</c:v>
                </c:pt>
                <c:pt idx="14">
                  <c:v>joulukuu</c:v>
                </c:pt>
              </c:strCache>
            </c:strRef>
          </c:cat>
          <c:val>
            <c:numRef>
              <c:f>Budjetti_MTK!$C$29:$Q$29</c:f>
              <c:numCache>
                <c:formatCode>_-* #\ ##0_-;\-* #\ ##0_-;_-* "-"??_-;_-@_-</c:formatCode>
                <c:ptCount val="15"/>
                <c:pt idx="0">
                  <c:v>-25000</c:v>
                </c:pt>
                <c:pt idx="1">
                  <c:v>-25000</c:v>
                </c:pt>
                <c:pt idx="2">
                  <c:v>-25000</c:v>
                </c:pt>
                <c:pt idx="3">
                  <c:v>-25000</c:v>
                </c:pt>
                <c:pt idx="4">
                  <c:v>-25000</c:v>
                </c:pt>
                <c:pt idx="5">
                  <c:v>-25000</c:v>
                </c:pt>
                <c:pt idx="6">
                  <c:v>-25000</c:v>
                </c:pt>
                <c:pt idx="7">
                  <c:v>-25000</c:v>
                </c:pt>
                <c:pt idx="8">
                  <c:v>-25000</c:v>
                </c:pt>
                <c:pt idx="9">
                  <c:v>-25000</c:v>
                </c:pt>
                <c:pt idx="10">
                  <c:v>-25000</c:v>
                </c:pt>
                <c:pt idx="11">
                  <c:v>-25000</c:v>
                </c:pt>
                <c:pt idx="12">
                  <c:v>-25000</c:v>
                </c:pt>
                <c:pt idx="13">
                  <c:v>-25000</c:v>
                </c:pt>
                <c:pt idx="14">
                  <c:v>-25000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CF2-4AA2-A24E-8A078E31B0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58233407"/>
        <c:axId val="358234847"/>
      </c:lineChart>
      <c:catAx>
        <c:axId val="35823340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i-FI"/>
          </a:p>
        </c:txPr>
        <c:crossAx val="358234847"/>
        <c:crosses val="autoZero"/>
        <c:auto val="1"/>
        <c:lblAlgn val="ctr"/>
        <c:lblOffset val="100"/>
        <c:noMultiLvlLbl val="0"/>
      </c:catAx>
      <c:valAx>
        <c:axId val="35823484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\ ##0_-;\-* #\ 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i-FI"/>
          </a:p>
        </c:txPr>
        <c:crossAx val="35823340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i-FI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i-FI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i-F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i-FI"/>
              <a:t>Bdj. 2026 kun investoidaan</a:t>
            </a:r>
          </a:p>
          <a:p>
            <a:pPr>
              <a:defRPr/>
            </a:pPr>
            <a:endParaRPr lang="fi-FI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i-FI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Budjetti_Investoinnilla_MTK!$A$30:$B$30</c:f>
              <c:strCache>
                <c:ptCount val="2"/>
                <c:pt idx="0">
                  <c:v>Saldo kk viimeinen päivä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Budjetti_Investoinnilla_MTK!$C$29:$Q$29</c:f>
              <c:strCache>
                <c:ptCount val="15"/>
                <c:pt idx="0">
                  <c:v>marraskuu</c:v>
                </c:pt>
                <c:pt idx="1">
                  <c:v>joulukuu</c:v>
                </c:pt>
                <c:pt idx="3">
                  <c:v>tammikuu</c:v>
                </c:pt>
                <c:pt idx="4">
                  <c:v>helmikuu</c:v>
                </c:pt>
                <c:pt idx="5">
                  <c:v>maaliskuu</c:v>
                </c:pt>
                <c:pt idx="6">
                  <c:v>huhtikuu</c:v>
                </c:pt>
                <c:pt idx="7">
                  <c:v>toukokuu</c:v>
                </c:pt>
                <c:pt idx="8">
                  <c:v>kesäkuu</c:v>
                </c:pt>
                <c:pt idx="9">
                  <c:v>heinäkuu</c:v>
                </c:pt>
                <c:pt idx="10">
                  <c:v>elokuu</c:v>
                </c:pt>
                <c:pt idx="11">
                  <c:v>syyskuu</c:v>
                </c:pt>
                <c:pt idx="12">
                  <c:v>lokakuu</c:v>
                </c:pt>
                <c:pt idx="13">
                  <c:v>marraskuu</c:v>
                </c:pt>
                <c:pt idx="14">
                  <c:v>joulukuu</c:v>
                </c:pt>
              </c:strCache>
            </c:strRef>
          </c:cat>
          <c:val>
            <c:numRef>
              <c:f>Budjetti_Investoinnilla_MTK!$C$30:$Q$30</c:f>
              <c:numCache>
                <c:formatCode>_-* #\ ##0_-;\-* #\ ##0_-;_-* "-"??_-;_-@_-</c:formatCode>
                <c:ptCount val="15"/>
                <c:pt idx="0">
                  <c:v>-9895</c:v>
                </c:pt>
                <c:pt idx="1">
                  <c:v>4842</c:v>
                </c:pt>
                <c:pt idx="3">
                  <c:v>5087</c:v>
                </c:pt>
                <c:pt idx="4">
                  <c:v>4082</c:v>
                </c:pt>
                <c:pt idx="5">
                  <c:v>48977</c:v>
                </c:pt>
                <c:pt idx="6">
                  <c:v>28022</c:v>
                </c:pt>
                <c:pt idx="7">
                  <c:v>13072</c:v>
                </c:pt>
                <c:pt idx="8">
                  <c:v>29872</c:v>
                </c:pt>
                <c:pt idx="9">
                  <c:v>-26628</c:v>
                </c:pt>
                <c:pt idx="10">
                  <c:v>-13878</c:v>
                </c:pt>
                <c:pt idx="11">
                  <c:v>9622</c:v>
                </c:pt>
                <c:pt idx="12">
                  <c:v>-4953</c:v>
                </c:pt>
                <c:pt idx="13">
                  <c:v>-8953</c:v>
                </c:pt>
                <c:pt idx="14">
                  <c:v>3797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18F-4033-95B0-DE14C169A57E}"/>
            </c:ext>
          </c:extLst>
        </c:ser>
        <c:ser>
          <c:idx val="1"/>
          <c:order val="1"/>
          <c:tx>
            <c:strRef>
              <c:f>Budjetti_Investoinnilla_MTK!$A$31:$B$31</c:f>
              <c:strCache>
                <c:ptCount val="2"/>
                <c:pt idx="0">
                  <c:v>Tililuotto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Budjetti_Investoinnilla_MTK!$C$29:$Q$29</c:f>
              <c:strCache>
                <c:ptCount val="15"/>
                <c:pt idx="0">
                  <c:v>marraskuu</c:v>
                </c:pt>
                <c:pt idx="1">
                  <c:v>joulukuu</c:v>
                </c:pt>
                <c:pt idx="3">
                  <c:v>tammikuu</c:v>
                </c:pt>
                <c:pt idx="4">
                  <c:v>helmikuu</c:v>
                </c:pt>
                <c:pt idx="5">
                  <c:v>maaliskuu</c:v>
                </c:pt>
                <c:pt idx="6">
                  <c:v>huhtikuu</c:v>
                </c:pt>
                <c:pt idx="7">
                  <c:v>toukokuu</c:v>
                </c:pt>
                <c:pt idx="8">
                  <c:v>kesäkuu</c:v>
                </c:pt>
                <c:pt idx="9">
                  <c:v>heinäkuu</c:v>
                </c:pt>
                <c:pt idx="10">
                  <c:v>elokuu</c:v>
                </c:pt>
                <c:pt idx="11">
                  <c:v>syyskuu</c:v>
                </c:pt>
                <c:pt idx="12">
                  <c:v>lokakuu</c:v>
                </c:pt>
                <c:pt idx="13">
                  <c:v>marraskuu</c:v>
                </c:pt>
                <c:pt idx="14">
                  <c:v>joulukuu</c:v>
                </c:pt>
              </c:strCache>
            </c:strRef>
          </c:cat>
          <c:val>
            <c:numRef>
              <c:f>Budjetti_Investoinnilla_MTK!$C$31:$Q$31</c:f>
              <c:numCache>
                <c:formatCode>_-* #\ ##0_-;\-* #\ ##0_-;_-* "-"??_-;_-@_-</c:formatCode>
                <c:ptCount val="15"/>
                <c:pt idx="0">
                  <c:v>-25000</c:v>
                </c:pt>
                <c:pt idx="1">
                  <c:v>-25000</c:v>
                </c:pt>
                <c:pt idx="2">
                  <c:v>-25000</c:v>
                </c:pt>
                <c:pt idx="3">
                  <c:v>-25000</c:v>
                </c:pt>
                <c:pt idx="4">
                  <c:v>-25000</c:v>
                </c:pt>
                <c:pt idx="5">
                  <c:v>-25000</c:v>
                </c:pt>
                <c:pt idx="6">
                  <c:v>-25000</c:v>
                </c:pt>
                <c:pt idx="7">
                  <c:v>-25000</c:v>
                </c:pt>
                <c:pt idx="8">
                  <c:v>-25000</c:v>
                </c:pt>
                <c:pt idx="9">
                  <c:v>-25000</c:v>
                </c:pt>
                <c:pt idx="10">
                  <c:v>-25000</c:v>
                </c:pt>
                <c:pt idx="11">
                  <c:v>-25000</c:v>
                </c:pt>
                <c:pt idx="12">
                  <c:v>-25000</c:v>
                </c:pt>
                <c:pt idx="13">
                  <c:v>-25000</c:v>
                </c:pt>
                <c:pt idx="14">
                  <c:v>-25000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18F-4033-95B0-DE14C169A5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58233407"/>
        <c:axId val="358234847"/>
      </c:lineChart>
      <c:catAx>
        <c:axId val="35823340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i-FI"/>
          </a:p>
        </c:txPr>
        <c:crossAx val="358234847"/>
        <c:crosses val="autoZero"/>
        <c:auto val="1"/>
        <c:lblAlgn val="ctr"/>
        <c:lblOffset val="100"/>
        <c:noMultiLvlLbl val="0"/>
      </c:catAx>
      <c:valAx>
        <c:axId val="35823484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\ ##0_-;\-* #\ 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i-FI"/>
          </a:p>
        </c:txPr>
        <c:crossAx val="35823340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i-FI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i-FI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i-F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i-FI"/>
              <a:t>Bdj. 2026</a:t>
            </a:r>
          </a:p>
          <a:p>
            <a:pPr>
              <a:defRPr/>
            </a:pPr>
            <a:endParaRPr lang="fi-FI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i-FI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Budjetti_MTK!$A$28:$B$28</c:f>
              <c:strCache>
                <c:ptCount val="2"/>
                <c:pt idx="0">
                  <c:v>Saldo kk viimeinen päivä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Budjetti_MTK!$C$27:$Q$27</c:f>
              <c:strCache>
                <c:ptCount val="15"/>
                <c:pt idx="0">
                  <c:v>marraskuu</c:v>
                </c:pt>
                <c:pt idx="1">
                  <c:v>joulukuu</c:v>
                </c:pt>
                <c:pt idx="3">
                  <c:v>tammikuu</c:v>
                </c:pt>
                <c:pt idx="4">
                  <c:v>helmikuu</c:v>
                </c:pt>
                <c:pt idx="5">
                  <c:v>maaliskuu</c:v>
                </c:pt>
                <c:pt idx="6">
                  <c:v>huhtikuu</c:v>
                </c:pt>
                <c:pt idx="7">
                  <c:v>toukokuu</c:v>
                </c:pt>
                <c:pt idx="8">
                  <c:v>kesäkuu</c:v>
                </c:pt>
                <c:pt idx="9">
                  <c:v>heinäkuu</c:v>
                </c:pt>
                <c:pt idx="10">
                  <c:v>elokuu</c:v>
                </c:pt>
                <c:pt idx="11">
                  <c:v>syyskuu</c:v>
                </c:pt>
                <c:pt idx="12">
                  <c:v>lokakuu</c:v>
                </c:pt>
                <c:pt idx="13">
                  <c:v>marraskuu</c:v>
                </c:pt>
                <c:pt idx="14">
                  <c:v>joulukuu</c:v>
                </c:pt>
              </c:strCache>
            </c:strRef>
          </c:cat>
          <c:val>
            <c:numRef>
              <c:f>Budjetti_MTK!$C$28:$Q$28</c:f>
              <c:numCache>
                <c:formatCode>_-* #\ ##0_-;\-* #\ ##0_-;_-* "-"??_-;_-@_-</c:formatCode>
                <c:ptCount val="15"/>
                <c:pt idx="0">
                  <c:v>-9895</c:v>
                </c:pt>
                <c:pt idx="1">
                  <c:v>4842</c:v>
                </c:pt>
                <c:pt idx="3">
                  <c:v>5087</c:v>
                </c:pt>
                <c:pt idx="4">
                  <c:v>4082</c:v>
                </c:pt>
                <c:pt idx="5">
                  <c:v>3477</c:v>
                </c:pt>
                <c:pt idx="6">
                  <c:v>-17478</c:v>
                </c:pt>
                <c:pt idx="7">
                  <c:v>-22428</c:v>
                </c:pt>
                <c:pt idx="8">
                  <c:v>4372</c:v>
                </c:pt>
                <c:pt idx="9">
                  <c:v>-2128</c:v>
                </c:pt>
                <c:pt idx="10">
                  <c:v>-13878</c:v>
                </c:pt>
                <c:pt idx="11">
                  <c:v>9622</c:v>
                </c:pt>
                <c:pt idx="12">
                  <c:v>1872</c:v>
                </c:pt>
                <c:pt idx="13">
                  <c:v>-3628</c:v>
                </c:pt>
                <c:pt idx="14">
                  <c:v>7622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E0B-4C62-A930-3A80AB08BF56}"/>
            </c:ext>
          </c:extLst>
        </c:ser>
        <c:ser>
          <c:idx val="1"/>
          <c:order val="1"/>
          <c:tx>
            <c:strRef>
              <c:f>Budjetti_MTK!$A$29:$B$29</c:f>
              <c:strCache>
                <c:ptCount val="2"/>
                <c:pt idx="0">
                  <c:v>Tililuotto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Budjetti_MTK!$C$27:$Q$27</c:f>
              <c:strCache>
                <c:ptCount val="15"/>
                <c:pt idx="0">
                  <c:v>marraskuu</c:v>
                </c:pt>
                <c:pt idx="1">
                  <c:v>joulukuu</c:v>
                </c:pt>
                <c:pt idx="3">
                  <c:v>tammikuu</c:v>
                </c:pt>
                <c:pt idx="4">
                  <c:v>helmikuu</c:v>
                </c:pt>
                <c:pt idx="5">
                  <c:v>maaliskuu</c:v>
                </c:pt>
                <c:pt idx="6">
                  <c:v>huhtikuu</c:v>
                </c:pt>
                <c:pt idx="7">
                  <c:v>toukokuu</c:v>
                </c:pt>
                <c:pt idx="8">
                  <c:v>kesäkuu</c:v>
                </c:pt>
                <c:pt idx="9">
                  <c:v>heinäkuu</c:v>
                </c:pt>
                <c:pt idx="10">
                  <c:v>elokuu</c:v>
                </c:pt>
                <c:pt idx="11">
                  <c:v>syyskuu</c:v>
                </c:pt>
                <c:pt idx="12">
                  <c:v>lokakuu</c:v>
                </c:pt>
                <c:pt idx="13">
                  <c:v>marraskuu</c:v>
                </c:pt>
                <c:pt idx="14">
                  <c:v>joulukuu</c:v>
                </c:pt>
              </c:strCache>
            </c:strRef>
          </c:cat>
          <c:val>
            <c:numRef>
              <c:f>Budjetti_MTK!$C$29:$Q$29</c:f>
              <c:numCache>
                <c:formatCode>_-* #\ ##0_-;\-* #\ ##0_-;_-* "-"??_-;_-@_-</c:formatCode>
                <c:ptCount val="15"/>
                <c:pt idx="0">
                  <c:v>-25000</c:v>
                </c:pt>
                <c:pt idx="1">
                  <c:v>-25000</c:v>
                </c:pt>
                <c:pt idx="2">
                  <c:v>-25000</c:v>
                </c:pt>
                <c:pt idx="3">
                  <c:v>-25000</c:v>
                </c:pt>
                <c:pt idx="4">
                  <c:v>-25000</c:v>
                </c:pt>
                <c:pt idx="5">
                  <c:v>-25000</c:v>
                </c:pt>
                <c:pt idx="6">
                  <c:v>-25000</c:v>
                </c:pt>
                <c:pt idx="7">
                  <c:v>-25000</c:v>
                </c:pt>
                <c:pt idx="8">
                  <c:v>-25000</c:v>
                </c:pt>
                <c:pt idx="9">
                  <c:v>-25000</c:v>
                </c:pt>
                <c:pt idx="10">
                  <c:v>-25000</c:v>
                </c:pt>
                <c:pt idx="11">
                  <c:v>-25000</c:v>
                </c:pt>
                <c:pt idx="12">
                  <c:v>-25000</c:v>
                </c:pt>
                <c:pt idx="13">
                  <c:v>-25000</c:v>
                </c:pt>
                <c:pt idx="14">
                  <c:v>-25000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E0B-4C62-A930-3A80AB08BF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58233407"/>
        <c:axId val="358234847"/>
      </c:lineChart>
      <c:catAx>
        <c:axId val="35823340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i-FI"/>
          </a:p>
        </c:txPr>
        <c:crossAx val="358234847"/>
        <c:crosses val="autoZero"/>
        <c:auto val="1"/>
        <c:lblAlgn val="ctr"/>
        <c:lblOffset val="100"/>
        <c:noMultiLvlLbl val="0"/>
      </c:catAx>
      <c:valAx>
        <c:axId val="35823484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\ ##0_-;\-* #\ 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i-FI"/>
          </a:p>
        </c:txPr>
        <c:crossAx val="35823340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i-FI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i-FI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114299</xdr:colOff>
      <xdr:row>30</xdr:row>
      <xdr:rowOff>114300</xdr:rowOff>
    </xdr:from>
    <xdr:to>
      <xdr:col>16</xdr:col>
      <xdr:colOff>638175</xdr:colOff>
      <xdr:row>55</xdr:row>
      <xdr:rowOff>19050</xdr:rowOff>
    </xdr:to>
    <xdr:graphicFrame macro="">
      <xdr:nvGraphicFramePr>
        <xdr:cNvPr id="2" name="Kaavio 1">
          <a:extLst>
            <a:ext uri="{FF2B5EF4-FFF2-40B4-BE49-F238E27FC236}">
              <a16:creationId xmlns:a16="http://schemas.microsoft.com/office/drawing/2014/main" id="{9C77479E-BA1D-4C7E-8DC5-CDB7D8B932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419099</xdr:colOff>
      <xdr:row>34</xdr:row>
      <xdr:rowOff>171450</xdr:rowOff>
    </xdr:from>
    <xdr:to>
      <xdr:col>25</xdr:col>
      <xdr:colOff>514350</xdr:colOff>
      <xdr:row>59</xdr:row>
      <xdr:rowOff>76200</xdr:rowOff>
    </xdr:to>
    <xdr:graphicFrame macro="">
      <xdr:nvGraphicFramePr>
        <xdr:cNvPr id="2" name="Kaavio 1">
          <a:extLst>
            <a:ext uri="{FF2B5EF4-FFF2-40B4-BE49-F238E27FC236}">
              <a16:creationId xmlns:a16="http://schemas.microsoft.com/office/drawing/2014/main" id="{6112FCFE-B1E5-45B6-BE6E-E1E6473CE6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114300</xdr:colOff>
      <xdr:row>34</xdr:row>
      <xdr:rowOff>161925</xdr:rowOff>
    </xdr:from>
    <xdr:to>
      <xdr:col>12</xdr:col>
      <xdr:colOff>361951</xdr:colOff>
      <xdr:row>59</xdr:row>
      <xdr:rowOff>66675</xdr:rowOff>
    </xdr:to>
    <xdr:graphicFrame macro="">
      <xdr:nvGraphicFramePr>
        <xdr:cNvPr id="4" name="Kaavio 3">
          <a:extLst>
            <a:ext uri="{FF2B5EF4-FFF2-40B4-BE49-F238E27FC236}">
              <a16:creationId xmlns:a16="http://schemas.microsoft.com/office/drawing/2014/main" id="{285DDE5D-C73A-465A-881E-01DCC608E5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91</xdr:row>
      <xdr:rowOff>9525</xdr:rowOff>
    </xdr:from>
    <xdr:to>
      <xdr:col>10</xdr:col>
      <xdr:colOff>0</xdr:colOff>
      <xdr:row>103</xdr:row>
      <xdr:rowOff>123825</xdr:rowOff>
    </xdr:to>
    <xdr:sp macro="" textlink="">
      <xdr:nvSpPr>
        <xdr:cNvPr id="2" name="Tekstiruutu 1">
          <a:extLst>
            <a:ext uri="{FF2B5EF4-FFF2-40B4-BE49-F238E27FC236}">
              <a16:creationId xmlns:a16="http://schemas.microsoft.com/office/drawing/2014/main" id="{FCDD9ED7-88EB-423B-BDD0-8DF82DE04A70}"/>
            </a:ext>
          </a:extLst>
        </xdr:cNvPr>
        <xdr:cNvSpPr txBox="1"/>
      </xdr:nvSpPr>
      <xdr:spPr>
        <a:xfrm>
          <a:off x="314325" y="11963400"/>
          <a:ext cx="7581900" cy="0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fi-FI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91</xdr:row>
      <xdr:rowOff>9525</xdr:rowOff>
    </xdr:from>
    <xdr:to>
      <xdr:col>10</xdr:col>
      <xdr:colOff>0</xdr:colOff>
      <xdr:row>103</xdr:row>
      <xdr:rowOff>123825</xdr:rowOff>
    </xdr:to>
    <xdr:sp macro="" textlink="">
      <xdr:nvSpPr>
        <xdr:cNvPr id="2" name="Tekstiruutu 1">
          <a:extLst>
            <a:ext uri="{FF2B5EF4-FFF2-40B4-BE49-F238E27FC236}">
              <a16:creationId xmlns:a16="http://schemas.microsoft.com/office/drawing/2014/main" id="{EEDF0E8C-5DE3-4396-A464-A075A87C8A6B}"/>
            </a:ext>
          </a:extLst>
        </xdr:cNvPr>
        <xdr:cNvSpPr txBox="1"/>
      </xdr:nvSpPr>
      <xdr:spPr>
        <a:xfrm>
          <a:off x="314325" y="11963400"/>
          <a:ext cx="7581900" cy="0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fi-FI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91</xdr:row>
      <xdr:rowOff>9525</xdr:rowOff>
    </xdr:from>
    <xdr:to>
      <xdr:col>10</xdr:col>
      <xdr:colOff>0</xdr:colOff>
      <xdr:row>103</xdr:row>
      <xdr:rowOff>123825</xdr:rowOff>
    </xdr:to>
    <xdr:sp macro="" textlink="">
      <xdr:nvSpPr>
        <xdr:cNvPr id="2" name="Tekstiruutu 1">
          <a:extLst>
            <a:ext uri="{FF2B5EF4-FFF2-40B4-BE49-F238E27FC236}">
              <a16:creationId xmlns:a16="http://schemas.microsoft.com/office/drawing/2014/main" id="{821FFC08-C6E1-40E0-8413-7683266B5F62}"/>
            </a:ext>
          </a:extLst>
        </xdr:cNvPr>
        <xdr:cNvSpPr txBox="1"/>
      </xdr:nvSpPr>
      <xdr:spPr>
        <a:xfrm>
          <a:off x="314325" y="11963400"/>
          <a:ext cx="7581900" cy="0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fi-FI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91</xdr:row>
      <xdr:rowOff>9525</xdr:rowOff>
    </xdr:from>
    <xdr:to>
      <xdr:col>10</xdr:col>
      <xdr:colOff>0</xdr:colOff>
      <xdr:row>103</xdr:row>
      <xdr:rowOff>123825</xdr:rowOff>
    </xdr:to>
    <xdr:sp macro="" textlink="">
      <xdr:nvSpPr>
        <xdr:cNvPr id="2" name="Tekstiruutu 1">
          <a:extLst>
            <a:ext uri="{FF2B5EF4-FFF2-40B4-BE49-F238E27FC236}">
              <a16:creationId xmlns:a16="http://schemas.microsoft.com/office/drawing/2014/main" id="{A14CD3CE-C4A5-4754-8B86-7E48ACC21278}"/>
            </a:ext>
          </a:extLst>
        </xdr:cNvPr>
        <xdr:cNvSpPr txBox="1"/>
      </xdr:nvSpPr>
      <xdr:spPr>
        <a:xfrm>
          <a:off x="314325" y="11582400"/>
          <a:ext cx="7581900" cy="0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fi-FI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AD6A1E-C637-4121-8F8D-48C1C47C060F}">
  <dimension ref="A1:U31"/>
  <sheetViews>
    <sheetView tabSelected="1" topLeftCell="A19" zoomScaleNormal="100" workbookViewId="0">
      <selection activeCell="Q28" sqref="Q28"/>
    </sheetView>
  </sheetViews>
  <sheetFormatPr defaultRowHeight="15" x14ac:dyDescent="0.25"/>
  <cols>
    <col min="2" max="2" width="30.7109375" customWidth="1"/>
    <col min="3" max="3" width="11.5703125" bestFit="1" customWidth="1"/>
    <col min="4" max="4" width="9.7109375" bestFit="1" customWidth="1"/>
    <col min="5" max="5" width="5.140625" customWidth="1"/>
    <col min="6" max="6" width="10.5703125" bestFit="1" customWidth="1"/>
    <col min="8" max="8" width="11" bestFit="1" customWidth="1"/>
    <col min="16" max="16" width="11.140625" customWidth="1"/>
    <col min="18" max="18" width="9.140625" style="10"/>
    <col min="19" max="19" width="12.5703125" bestFit="1" customWidth="1"/>
    <col min="20" max="20" width="11.5703125" bestFit="1" customWidth="1"/>
  </cols>
  <sheetData>
    <row r="1" spans="1:20" x14ac:dyDescent="0.25">
      <c r="A1" s="10" t="s">
        <v>79</v>
      </c>
    </row>
    <row r="2" spans="1:20" s="10" customFormat="1" x14ac:dyDescent="0.25">
      <c r="C2" s="253">
        <v>2025</v>
      </c>
      <c r="D2" s="254"/>
      <c r="F2" s="253">
        <v>2026</v>
      </c>
      <c r="G2" s="255"/>
      <c r="H2" s="255"/>
      <c r="I2" s="255"/>
      <c r="J2" s="255"/>
      <c r="K2" s="255"/>
      <c r="L2" s="255"/>
      <c r="M2" s="255"/>
      <c r="N2" s="255"/>
      <c r="O2" s="255"/>
      <c r="P2" s="255"/>
      <c r="Q2" s="254"/>
      <c r="R2" s="256" t="s">
        <v>80</v>
      </c>
    </row>
    <row r="3" spans="1:20" s="10" customFormat="1" x14ac:dyDescent="0.25">
      <c r="C3" s="167" t="s">
        <v>81</v>
      </c>
      <c r="D3" s="167" t="s">
        <v>82</v>
      </c>
      <c r="F3" s="167" t="s">
        <v>83</v>
      </c>
      <c r="G3" s="167" t="s">
        <v>84</v>
      </c>
      <c r="H3" s="167" t="s">
        <v>85</v>
      </c>
      <c r="I3" s="167" t="s">
        <v>86</v>
      </c>
      <c r="J3" s="167" t="s">
        <v>87</v>
      </c>
      <c r="K3" s="167" t="s">
        <v>88</v>
      </c>
      <c r="L3" s="167" t="s">
        <v>89</v>
      </c>
      <c r="M3" s="167" t="s">
        <v>90</v>
      </c>
      <c r="N3" s="167" t="s">
        <v>91</v>
      </c>
      <c r="O3" s="167" t="s">
        <v>92</v>
      </c>
      <c r="P3" s="167" t="s">
        <v>81</v>
      </c>
      <c r="Q3" s="167" t="s">
        <v>82</v>
      </c>
      <c r="R3" s="256"/>
      <c r="S3" s="10" t="s">
        <v>93</v>
      </c>
      <c r="T3" s="10" t="s">
        <v>94</v>
      </c>
    </row>
    <row r="4" spans="1:20" s="10" customFormat="1" x14ac:dyDescent="0.25">
      <c r="B4" t="s">
        <v>95</v>
      </c>
      <c r="C4" s="227">
        <v>-5274</v>
      </c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92"/>
      <c r="R4" s="228"/>
    </row>
    <row r="5" spans="1:20" x14ac:dyDescent="0.25">
      <c r="A5" s="10" t="s">
        <v>64</v>
      </c>
      <c r="C5" s="229"/>
      <c r="D5" s="229"/>
      <c r="E5" s="229"/>
      <c r="F5" s="92" t="s">
        <v>96</v>
      </c>
      <c r="G5" s="229"/>
      <c r="H5" s="229"/>
      <c r="I5" s="229"/>
      <c r="J5" s="229"/>
      <c r="K5" s="229"/>
      <c r="L5" s="229"/>
      <c r="M5" s="229"/>
      <c r="N5" s="229"/>
      <c r="O5" s="229"/>
      <c r="P5" s="229"/>
      <c r="Q5" s="229"/>
      <c r="R5" s="92"/>
    </row>
    <row r="6" spans="1:20" x14ac:dyDescent="0.25">
      <c r="B6" t="s">
        <v>63</v>
      </c>
      <c r="C6" s="230">
        <v>0</v>
      </c>
      <c r="D6" s="230">
        <v>0</v>
      </c>
      <c r="E6" s="231"/>
      <c r="F6" s="230"/>
      <c r="G6" s="230"/>
      <c r="H6" s="230"/>
      <c r="I6" s="230">
        <v>10755</v>
      </c>
      <c r="J6" s="230"/>
      <c r="K6" s="230"/>
      <c r="L6" s="230"/>
      <c r="M6" s="230"/>
      <c r="N6" s="230"/>
      <c r="O6" s="230"/>
      <c r="P6" s="230"/>
      <c r="Q6" s="230"/>
      <c r="R6" s="232">
        <f>SUM(F6:Q6)</f>
        <v>10755</v>
      </c>
      <c r="S6">
        <v>13755</v>
      </c>
      <c r="T6">
        <v>11000</v>
      </c>
    </row>
    <row r="7" spans="1:20" x14ac:dyDescent="0.25">
      <c r="B7" t="s">
        <v>97</v>
      </c>
      <c r="C7" s="230">
        <v>1135</v>
      </c>
      <c r="D7" s="230">
        <v>1135</v>
      </c>
      <c r="E7" s="231"/>
      <c r="F7" s="230">
        <v>1135</v>
      </c>
      <c r="G7" s="230">
        <v>1135</v>
      </c>
      <c r="H7" s="230">
        <v>1135</v>
      </c>
      <c r="I7" s="230">
        <v>950</v>
      </c>
      <c r="J7" s="230">
        <v>950</v>
      </c>
      <c r="K7" s="230">
        <v>950</v>
      </c>
      <c r="L7" s="230">
        <v>950</v>
      </c>
      <c r="M7" s="230">
        <v>950</v>
      </c>
      <c r="N7" s="230">
        <v>1950</v>
      </c>
      <c r="O7" s="230">
        <v>950</v>
      </c>
      <c r="P7" s="230">
        <v>950</v>
      </c>
      <c r="Q7" s="230">
        <v>950</v>
      </c>
      <c r="R7" s="232">
        <f>SUM(F7:Q7)</f>
        <v>12955</v>
      </c>
      <c r="S7">
        <v>13620</v>
      </c>
    </row>
    <row r="8" spans="1:20" x14ac:dyDescent="0.25">
      <c r="B8" t="s">
        <v>98</v>
      </c>
      <c r="C8" s="230"/>
      <c r="D8" s="230"/>
      <c r="E8" s="231"/>
      <c r="F8" s="230" t="s">
        <v>99</v>
      </c>
      <c r="G8" s="230" t="s">
        <v>99</v>
      </c>
      <c r="H8" s="230"/>
      <c r="I8" s="230">
        <v>5000</v>
      </c>
      <c r="J8" s="230"/>
      <c r="K8" s="230"/>
      <c r="L8" s="230"/>
      <c r="M8" s="230">
        <v>6000</v>
      </c>
      <c r="N8" s="230"/>
      <c r="O8" s="230"/>
      <c r="P8" s="230"/>
      <c r="Q8" s="230"/>
      <c r="R8" s="232">
        <f t="shared" ref="R8:R18" si="0">SUM(F8:Q8)</f>
        <v>11000</v>
      </c>
      <c r="S8">
        <v>0</v>
      </c>
      <c r="T8">
        <v>2000</v>
      </c>
    </row>
    <row r="9" spans="1:20" x14ac:dyDescent="0.25">
      <c r="C9" s="230"/>
      <c r="D9" s="230"/>
      <c r="E9" s="231"/>
      <c r="F9" s="230"/>
      <c r="G9" s="230"/>
      <c r="H9" s="230"/>
      <c r="I9" s="230"/>
      <c r="J9" s="230"/>
      <c r="K9" s="230"/>
      <c r="L9" s="230"/>
      <c r="M9" s="230"/>
      <c r="N9" s="230"/>
      <c r="O9" s="230"/>
      <c r="P9" s="230"/>
      <c r="Q9" s="230"/>
      <c r="R9" s="232"/>
    </row>
    <row r="10" spans="1:20" x14ac:dyDescent="0.25">
      <c r="B10" t="s">
        <v>25</v>
      </c>
      <c r="C10" s="230">
        <v>0</v>
      </c>
      <c r="D10" s="230">
        <v>7000</v>
      </c>
      <c r="E10" s="231"/>
      <c r="F10" s="230"/>
      <c r="G10" s="230" t="s">
        <v>99</v>
      </c>
      <c r="H10" s="230"/>
      <c r="I10" s="230"/>
      <c r="J10" s="230"/>
      <c r="K10" s="230"/>
      <c r="L10" s="230"/>
      <c r="M10" s="230"/>
      <c r="N10" s="230"/>
      <c r="O10" s="230"/>
      <c r="P10" s="230"/>
      <c r="Q10" s="230">
        <v>8000</v>
      </c>
      <c r="R10" s="232">
        <f t="shared" si="0"/>
        <v>8000</v>
      </c>
      <c r="S10">
        <v>8000</v>
      </c>
    </row>
    <row r="11" spans="1:20" x14ac:dyDescent="0.25">
      <c r="B11" t="s">
        <v>100</v>
      </c>
      <c r="C11" s="230">
        <v>120</v>
      </c>
      <c r="D11" s="230"/>
      <c r="E11" s="231"/>
      <c r="F11" s="230" t="s">
        <v>99</v>
      </c>
      <c r="G11" s="230" t="s">
        <v>99</v>
      </c>
      <c r="H11" s="230"/>
      <c r="I11" s="230"/>
      <c r="J11" s="230"/>
      <c r="K11" s="230"/>
      <c r="L11" s="230"/>
      <c r="M11" s="230"/>
      <c r="N11" s="230"/>
      <c r="O11" s="230">
        <v>500</v>
      </c>
      <c r="P11" s="230"/>
      <c r="Q11" s="230"/>
      <c r="R11" s="232">
        <f t="shared" si="0"/>
        <v>500</v>
      </c>
      <c r="S11">
        <v>3820</v>
      </c>
    </row>
    <row r="12" spans="1:20" x14ac:dyDescent="0.25">
      <c r="B12" t="s">
        <v>101</v>
      </c>
      <c r="C12" s="230"/>
      <c r="D12" s="230"/>
      <c r="E12" s="231"/>
      <c r="F12" s="230" t="s">
        <v>99</v>
      </c>
      <c r="G12" s="230" t="s">
        <v>99</v>
      </c>
      <c r="H12" s="230"/>
      <c r="I12" s="230"/>
      <c r="J12" s="230"/>
      <c r="K12" s="230"/>
      <c r="L12" s="230"/>
      <c r="M12" s="230"/>
      <c r="N12" s="230"/>
      <c r="O12" s="230"/>
      <c r="P12" s="230"/>
      <c r="Q12" s="230"/>
      <c r="R12" s="232">
        <f>SUM(F12:Q12)</f>
        <v>0</v>
      </c>
    </row>
    <row r="13" spans="1:20" x14ac:dyDescent="0.25">
      <c r="B13" t="s">
        <v>62</v>
      </c>
      <c r="C13" s="230"/>
      <c r="D13" s="230"/>
      <c r="E13" s="231"/>
      <c r="F13" s="230" t="s">
        <v>99</v>
      </c>
      <c r="G13" s="230"/>
      <c r="H13" s="230"/>
      <c r="I13" s="230"/>
      <c r="J13" s="230"/>
      <c r="K13" s="230"/>
      <c r="L13" s="230"/>
      <c r="M13" s="230"/>
      <c r="N13" s="230"/>
      <c r="O13" s="230">
        <v>1500</v>
      </c>
      <c r="P13" s="230"/>
      <c r="Q13" s="230"/>
      <c r="R13" s="232">
        <f t="shared" si="0"/>
        <v>1500</v>
      </c>
    </row>
    <row r="14" spans="1:20" x14ac:dyDescent="0.25">
      <c r="B14" t="s">
        <v>102</v>
      </c>
      <c r="C14" s="230">
        <v>0</v>
      </c>
      <c r="D14" s="230">
        <v>0</v>
      </c>
      <c r="E14" s="231"/>
      <c r="F14" s="230">
        <v>0</v>
      </c>
      <c r="G14" s="230">
        <v>0</v>
      </c>
      <c r="H14" s="230">
        <v>0</v>
      </c>
      <c r="I14" s="230">
        <v>0</v>
      </c>
      <c r="J14" s="230">
        <v>0</v>
      </c>
      <c r="K14" s="230">
        <v>0</v>
      </c>
      <c r="L14" s="230">
        <v>1000</v>
      </c>
      <c r="M14" s="230">
        <v>0</v>
      </c>
      <c r="N14" s="230">
        <v>0</v>
      </c>
      <c r="O14" s="230">
        <v>0</v>
      </c>
      <c r="P14" s="230">
        <v>0</v>
      </c>
      <c r="Q14" s="230">
        <v>0</v>
      </c>
      <c r="R14" s="232">
        <f t="shared" si="0"/>
        <v>1000</v>
      </c>
    </row>
    <row r="15" spans="1:20" x14ac:dyDescent="0.25">
      <c r="B15" s="10" t="s">
        <v>103</v>
      </c>
      <c r="C15" s="230">
        <v>190</v>
      </c>
      <c r="D15" s="230">
        <v>3370</v>
      </c>
      <c r="E15" s="231"/>
      <c r="F15" s="230">
        <v>10000</v>
      </c>
      <c r="G15" s="230">
        <v>10000</v>
      </c>
      <c r="H15" s="230">
        <v>10000</v>
      </c>
      <c r="I15" s="230">
        <v>10000</v>
      </c>
      <c r="J15" s="230">
        <v>10000</v>
      </c>
      <c r="K15" s="230">
        <v>8000</v>
      </c>
      <c r="L15" s="230">
        <v>10000</v>
      </c>
      <c r="M15" s="230">
        <v>10000</v>
      </c>
      <c r="N15" s="230">
        <v>10000</v>
      </c>
      <c r="O15" s="230">
        <v>10000</v>
      </c>
      <c r="P15" s="230">
        <v>10000</v>
      </c>
      <c r="Q15" s="230">
        <v>10000</v>
      </c>
      <c r="R15" s="232">
        <f t="shared" si="0"/>
        <v>118000</v>
      </c>
      <c r="S15">
        <v>165600</v>
      </c>
      <c r="T15">
        <v>120000</v>
      </c>
    </row>
    <row r="16" spans="1:20" x14ac:dyDescent="0.25">
      <c r="B16" t="s">
        <v>104</v>
      </c>
      <c r="C16" s="230">
        <v>620</v>
      </c>
      <c r="D16" s="230">
        <v>620</v>
      </c>
      <c r="E16" s="231"/>
      <c r="F16" s="230">
        <v>620</v>
      </c>
      <c r="G16" s="230">
        <v>620</v>
      </c>
      <c r="H16" s="230">
        <v>620</v>
      </c>
      <c r="I16" s="230"/>
      <c r="J16" s="230"/>
      <c r="K16" s="230"/>
      <c r="L16" s="230">
        <v>550</v>
      </c>
      <c r="M16" s="230">
        <v>550</v>
      </c>
      <c r="N16" s="230">
        <v>550</v>
      </c>
      <c r="O16" s="230">
        <v>550</v>
      </c>
      <c r="P16" s="230">
        <v>550</v>
      </c>
      <c r="Q16" s="230">
        <v>550</v>
      </c>
      <c r="R16" s="232">
        <f t="shared" si="0"/>
        <v>5160</v>
      </c>
      <c r="S16">
        <v>7440</v>
      </c>
    </row>
    <row r="17" spans="1:21" x14ac:dyDescent="0.25">
      <c r="B17" t="s">
        <v>61</v>
      </c>
      <c r="C17" s="230">
        <v>0</v>
      </c>
      <c r="D17" s="230">
        <v>500</v>
      </c>
      <c r="E17" s="231"/>
      <c r="F17" s="230"/>
      <c r="G17" s="230">
        <v>250</v>
      </c>
      <c r="H17" s="230"/>
      <c r="I17" s="230">
        <v>250</v>
      </c>
      <c r="J17" s="230"/>
      <c r="K17" s="230">
        <v>250</v>
      </c>
      <c r="L17" s="230"/>
      <c r="M17" s="230">
        <v>250</v>
      </c>
      <c r="N17" s="230"/>
      <c r="O17" s="230">
        <v>250</v>
      </c>
      <c r="P17" s="230"/>
      <c r="Q17" s="230">
        <v>250</v>
      </c>
      <c r="R17" s="232">
        <f>SUM(F17:Q17)</f>
        <v>1500</v>
      </c>
      <c r="S17">
        <v>3000</v>
      </c>
      <c r="T17">
        <v>1500</v>
      </c>
    </row>
    <row r="18" spans="1:21" x14ac:dyDescent="0.25">
      <c r="B18" t="s">
        <v>105</v>
      </c>
      <c r="C18" s="230">
        <v>3000</v>
      </c>
      <c r="D18" s="230">
        <v>3000</v>
      </c>
      <c r="E18" s="231"/>
      <c r="F18" s="230">
        <v>2500</v>
      </c>
      <c r="G18" s="230">
        <v>2500</v>
      </c>
      <c r="H18" s="230">
        <v>2500</v>
      </c>
      <c r="I18" s="230">
        <v>2500</v>
      </c>
      <c r="J18" s="230">
        <v>2500</v>
      </c>
      <c r="K18" s="230">
        <v>2500</v>
      </c>
      <c r="L18" s="230">
        <v>2500</v>
      </c>
      <c r="M18" s="230">
        <v>2500</v>
      </c>
      <c r="N18" s="230">
        <v>2500</v>
      </c>
      <c r="O18" s="230">
        <v>2500</v>
      </c>
      <c r="P18" s="230">
        <v>2500</v>
      </c>
      <c r="Q18" s="230">
        <v>2500</v>
      </c>
      <c r="R18" s="232">
        <f t="shared" si="0"/>
        <v>30000</v>
      </c>
      <c r="S18" s="233">
        <v>36000</v>
      </c>
      <c r="T18" s="233">
        <v>30000</v>
      </c>
    </row>
    <row r="19" spans="1:21" s="10" customFormat="1" x14ac:dyDescent="0.25">
      <c r="A19" s="10" t="s">
        <v>60</v>
      </c>
      <c r="C19" s="234">
        <f>SUM(C6:C18)</f>
        <v>5065</v>
      </c>
      <c r="D19" s="234">
        <f>SUM(D6:D18)</f>
        <v>15625</v>
      </c>
      <c r="E19" s="92"/>
      <c r="F19" s="234">
        <f t="shared" ref="F19:R19" si="1">SUM(F6:F18)</f>
        <v>14255</v>
      </c>
      <c r="G19" s="234">
        <f t="shared" si="1"/>
        <v>14505</v>
      </c>
      <c r="H19" s="234">
        <f t="shared" si="1"/>
        <v>14255</v>
      </c>
      <c r="I19" s="234">
        <f t="shared" si="1"/>
        <v>29455</v>
      </c>
      <c r="J19" s="234">
        <f t="shared" si="1"/>
        <v>13450</v>
      </c>
      <c r="K19" s="234">
        <f t="shared" si="1"/>
        <v>11700</v>
      </c>
      <c r="L19" s="234">
        <f t="shared" si="1"/>
        <v>15000</v>
      </c>
      <c r="M19" s="234">
        <f t="shared" si="1"/>
        <v>20250</v>
      </c>
      <c r="N19" s="234">
        <f t="shared" si="1"/>
        <v>15000</v>
      </c>
      <c r="O19" s="234">
        <f t="shared" si="1"/>
        <v>16250</v>
      </c>
      <c r="P19" s="234">
        <f t="shared" si="1"/>
        <v>14000</v>
      </c>
      <c r="Q19" s="234">
        <f t="shared" si="1"/>
        <v>22250</v>
      </c>
      <c r="R19" s="232">
        <f t="shared" si="1"/>
        <v>200370</v>
      </c>
    </row>
    <row r="20" spans="1:21" x14ac:dyDescent="0.25">
      <c r="C20" s="229"/>
      <c r="D20" s="229"/>
      <c r="E20" s="229"/>
      <c r="F20" s="229"/>
      <c r="G20" s="229"/>
      <c r="H20" s="229"/>
      <c r="I20" s="229"/>
      <c r="J20" s="229"/>
      <c r="K20" s="229"/>
      <c r="L20" s="229"/>
      <c r="M20" s="229"/>
      <c r="N20" s="229"/>
      <c r="O20" s="229"/>
      <c r="P20" s="229"/>
      <c r="Q20" s="229"/>
      <c r="R20" s="92"/>
    </row>
    <row r="21" spans="1:21" x14ac:dyDescent="0.25">
      <c r="A21" s="10" t="s">
        <v>67</v>
      </c>
      <c r="C21" s="229"/>
      <c r="D21" s="229"/>
      <c r="E21" s="229"/>
      <c r="F21" s="229"/>
      <c r="G21" s="229"/>
      <c r="H21" s="229"/>
      <c r="I21" s="229"/>
      <c r="J21" s="229"/>
      <c r="K21" s="229"/>
      <c r="L21" s="229"/>
      <c r="M21" s="229"/>
      <c r="N21" s="229"/>
      <c r="O21" s="229"/>
      <c r="P21" s="229"/>
      <c r="Q21" s="229"/>
      <c r="R21" s="92"/>
    </row>
    <row r="22" spans="1:21" x14ac:dyDescent="0.25">
      <c r="B22" t="s">
        <v>106</v>
      </c>
      <c r="C22" s="235">
        <v>11650</v>
      </c>
      <c r="D22" s="235">
        <v>11650</v>
      </c>
      <c r="E22" s="231"/>
      <c r="F22" s="235">
        <v>14500</v>
      </c>
      <c r="G22" s="235">
        <v>13500</v>
      </c>
      <c r="H22" s="235">
        <v>13500</v>
      </c>
      <c r="I22" s="235">
        <v>8500</v>
      </c>
      <c r="J22" s="235">
        <v>8500</v>
      </c>
      <c r="K22" s="235">
        <v>8500</v>
      </c>
      <c r="L22" s="235">
        <v>8500</v>
      </c>
      <c r="M22" s="235">
        <v>8500</v>
      </c>
      <c r="N22" s="235">
        <v>8500</v>
      </c>
      <c r="O22" s="235">
        <v>8500</v>
      </c>
      <c r="P22" s="235">
        <v>8500</v>
      </c>
      <c r="Q22" s="235">
        <v>8500</v>
      </c>
      <c r="R22" s="232">
        <f>SUM(F22:Q22)</f>
        <v>118000</v>
      </c>
      <c r="S22">
        <v>125985</v>
      </c>
    </row>
    <row r="23" spans="1:21" x14ac:dyDescent="0.25">
      <c r="B23" t="s">
        <v>107</v>
      </c>
      <c r="C23" s="235">
        <v>-11206</v>
      </c>
      <c r="D23" s="235">
        <v>-6288</v>
      </c>
      <c r="E23" s="231"/>
      <c r="F23" s="235"/>
      <c r="G23" s="235" t="s">
        <v>99</v>
      </c>
      <c r="H23" s="235"/>
      <c r="I23" s="235"/>
      <c r="J23" s="235"/>
      <c r="K23" s="235"/>
      <c r="L23" s="235"/>
      <c r="M23" s="235"/>
      <c r="N23" s="235"/>
      <c r="O23" s="235"/>
      <c r="P23" s="235"/>
      <c r="Q23" s="235"/>
      <c r="R23" s="232">
        <f>SUM(F23:Q23)</f>
        <v>0</v>
      </c>
    </row>
    <row r="24" spans="1:21" x14ac:dyDescent="0.25">
      <c r="B24" t="s">
        <v>108</v>
      </c>
      <c r="C24" s="235">
        <v>0</v>
      </c>
      <c r="D24" s="235">
        <v>25000</v>
      </c>
      <c r="E24" s="231"/>
      <c r="F24" s="235"/>
      <c r="G24" s="235" t="s">
        <v>99</v>
      </c>
      <c r="H24" s="235"/>
      <c r="I24" s="235"/>
      <c r="J24" s="235"/>
      <c r="K24" s="235"/>
      <c r="L24" s="235"/>
      <c r="M24" s="235"/>
      <c r="N24" s="235"/>
      <c r="O24" s="235"/>
      <c r="P24" s="235"/>
      <c r="Q24" s="235">
        <v>25000</v>
      </c>
      <c r="R24" s="232">
        <f>SUM(F24:Q24)</f>
        <v>25000</v>
      </c>
      <c r="S24">
        <v>25000</v>
      </c>
    </row>
    <row r="25" spans="1:21" x14ac:dyDescent="0.25">
      <c r="B25" t="s">
        <v>66</v>
      </c>
      <c r="C25" s="235">
        <v>0</v>
      </c>
      <c r="D25" s="235">
        <v>0</v>
      </c>
      <c r="E25" s="231"/>
      <c r="F25" s="235"/>
      <c r="G25" s="235" t="s">
        <v>99</v>
      </c>
      <c r="H25" s="235">
        <v>150</v>
      </c>
      <c r="I25" s="235"/>
      <c r="J25" s="235"/>
      <c r="K25" s="235">
        <v>30000</v>
      </c>
      <c r="L25" s="235"/>
      <c r="M25" s="235"/>
      <c r="N25" s="235">
        <v>30000</v>
      </c>
      <c r="O25" s="235"/>
      <c r="P25" s="235"/>
      <c r="Q25" s="235"/>
      <c r="R25" s="232">
        <f>SUM(F25:Q25)</f>
        <v>60150</v>
      </c>
      <c r="S25" t="s">
        <v>109</v>
      </c>
      <c r="U25" t="s">
        <v>112</v>
      </c>
    </row>
    <row r="26" spans="1:21" s="10" customFormat="1" x14ac:dyDescent="0.25">
      <c r="A26" s="10" t="s">
        <v>65</v>
      </c>
      <c r="C26" s="236">
        <f>SUM(C22:C25)</f>
        <v>444</v>
      </c>
      <c r="D26" s="236">
        <f>SUM(D22:D25)</f>
        <v>30362</v>
      </c>
      <c r="E26" s="92"/>
      <c r="F26" s="236">
        <f t="shared" ref="F26:Q26" si="2">SUM(F22:F25)</f>
        <v>14500</v>
      </c>
      <c r="G26" s="236">
        <f t="shared" si="2"/>
        <v>13500</v>
      </c>
      <c r="H26" s="236">
        <f t="shared" si="2"/>
        <v>13650</v>
      </c>
      <c r="I26" s="236">
        <f t="shared" si="2"/>
        <v>8500</v>
      </c>
      <c r="J26" s="236">
        <f t="shared" si="2"/>
        <v>8500</v>
      </c>
      <c r="K26" s="236">
        <f t="shared" si="2"/>
        <v>38500</v>
      </c>
      <c r="L26" s="236">
        <f t="shared" si="2"/>
        <v>8500</v>
      </c>
      <c r="M26" s="236">
        <f t="shared" si="2"/>
        <v>8500</v>
      </c>
      <c r="N26" s="236">
        <f t="shared" si="2"/>
        <v>38500</v>
      </c>
      <c r="O26" s="236">
        <f t="shared" si="2"/>
        <v>8500</v>
      </c>
      <c r="P26" s="236">
        <f t="shared" si="2"/>
        <v>8500</v>
      </c>
      <c r="Q26" s="236">
        <f t="shared" si="2"/>
        <v>33500</v>
      </c>
      <c r="R26" s="236">
        <f>SUM(R22:R25)</f>
        <v>203150</v>
      </c>
    </row>
    <row r="27" spans="1:21" x14ac:dyDescent="0.25">
      <c r="C27" s="167" t="s">
        <v>81</v>
      </c>
      <c r="D27" s="167" t="s">
        <v>82</v>
      </c>
      <c r="E27" s="229"/>
      <c r="F27" s="167" t="s">
        <v>83</v>
      </c>
      <c r="G27" s="167" t="s">
        <v>84</v>
      </c>
      <c r="H27" s="167" t="s">
        <v>85</v>
      </c>
      <c r="I27" s="167" t="s">
        <v>86</v>
      </c>
      <c r="J27" s="167" t="s">
        <v>87</v>
      </c>
      <c r="K27" s="167" t="s">
        <v>88</v>
      </c>
      <c r="L27" s="167" t="s">
        <v>89</v>
      </c>
      <c r="M27" s="167" t="s">
        <v>90</v>
      </c>
      <c r="N27" s="167" t="s">
        <v>91</v>
      </c>
      <c r="O27" s="167" t="s">
        <v>92</v>
      </c>
      <c r="P27" s="167" t="s">
        <v>81</v>
      </c>
      <c r="Q27" s="167" t="s">
        <v>82</v>
      </c>
      <c r="R27" s="92"/>
    </row>
    <row r="28" spans="1:21" ht="15" customHeight="1" x14ac:dyDescent="0.25">
      <c r="A28" s="257" t="s">
        <v>110</v>
      </c>
      <c r="B28" s="258"/>
      <c r="C28" s="227">
        <f>C4-C19+C26</f>
        <v>-9895</v>
      </c>
      <c r="D28" s="227">
        <f>C28-D19+D26</f>
        <v>4842</v>
      </c>
      <c r="E28" s="231"/>
      <c r="F28" s="227">
        <f>D28-F19+F26</f>
        <v>5087</v>
      </c>
      <c r="G28" s="227">
        <f>F28-G19+G26</f>
        <v>4082</v>
      </c>
      <c r="H28" s="227">
        <f t="shared" ref="H28:Q28" si="3">G28-H19+H26</f>
        <v>3477</v>
      </c>
      <c r="I28" s="227">
        <f t="shared" si="3"/>
        <v>-17478</v>
      </c>
      <c r="J28" s="227">
        <f t="shared" si="3"/>
        <v>-22428</v>
      </c>
      <c r="K28" s="227">
        <f>J28-K19+K26</f>
        <v>4372</v>
      </c>
      <c r="L28" s="227">
        <f t="shared" si="3"/>
        <v>-2128</v>
      </c>
      <c r="M28" s="227">
        <f t="shared" si="3"/>
        <v>-13878</v>
      </c>
      <c r="N28" s="227">
        <f t="shared" si="3"/>
        <v>9622</v>
      </c>
      <c r="O28" s="227">
        <f t="shared" si="3"/>
        <v>1872</v>
      </c>
      <c r="P28" s="227">
        <f t="shared" si="3"/>
        <v>-3628</v>
      </c>
      <c r="Q28" s="227">
        <f t="shared" si="3"/>
        <v>7622</v>
      </c>
      <c r="R28" s="92"/>
    </row>
    <row r="29" spans="1:21" x14ac:dyDescent="0.25">
      <c r="A29" s="259" t="s">
        <v>111</v>
      </c>
      <c r="B29" s="259"/>
      <c r="C29" s="229">
        <v>-25000</v>
      </c>
      <c r="D29" s="229">
        <f>C29</f>
        <v>-25000</v>
      </c>
      <c r="E29" s="229">
        <f t="shared" ref="E29:Q29" si="4">D29</f>
        <v>-25000</v>
      </c>
      <c r="F29" s="229">
        <f t="shared" si="4"/>
        <v>-25000</v>
      </c>
      <c r="G29" s="229">
        <f t="shared" si="4"/>
        <v>-25000</v>
      </c>
      <c r="H29" s="229">
        <f t="shared" si="4"/>
        <v>-25000</v>
      </c>
      <c r="I29" s="229">
        <f t="shared" si="4"/>
        <v>-25000</v>
      </c>
      <c r="J29" s="229">
        <f t="shared" si="4"/>
        <v>-25000</v>
      </c>
      <c r="K29" s="229">
        <f t="shared" si="4"/>
        <v>-25000</v>
      </c>
      <c r="L29" s="229">
        <f t="shared" si="4"/>
        <v>-25000</v>
      </c>
      <c r="M29" s="229">
        <f t="shared" si="4"/>
        <v>-25000</v>
      </c>
      <c r="N29" s="229">
        <f t="shared" si="4"/>
        <v>-25000</v>
      </c>
      <c r="O29" s="229">
        <f t="shared" si="4"/>
        <v>-25000</v>
      </c>
      <c r="P29" s="229">
        <f t="shared" si="4"/>
        <v>-25000</v>
      </c>
      <c r="Q29" s="229">
        <f t="shared" si="4"/>
        <v>-25000</v>
      </c>
      <c r="R29" s="92"/>
    </row>
    <row r="30" spans="1:21" x14ac:dyDescent="0.25">
      <c r="C30" s="237"/>
    </row>
    <row r="31" spans="1:21" x14ac:dyDescent="0.25">
      <c r="C31" s="156"/>
    </row>
  </sheetData>
  <mergeCells count="5">
    <mergeCell ref="C2:D2"/>
    <mergeCell ref="F2:Q2"/>
    <mergeCell ref="R2:R3"/>
    <mergeCell ref="A28:B28"/>
    <mergeCell ref="A29:B29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28D0CC-2833-4627-AD98-59DBDB5E87BA}">
  <dimension ref="A1:U33"/>
  <sheetViews>
    <sheetView zoomScale="85" zoomScaleNormal="85" workbookViewId="0">
      <selection activeCell="P15" sqref="P15"/>
    </sheetView>
  </sheetViews>
  <sheetFormatPr defaultRowHeight="15" x14ac:dyDescent="0.25"/>
  <cols>
    <col min="2" max="2" width="30.7109375" customWidth="1"/>
    <col min="3" max="3" width="11.5703125" bestFit="1" customWidth="1"/>
    <col min="4" max="4" width="9.7109375" bestFit="1" customWidth="1"/>
    <col min="5" max="5" width="5.140625" customWidth="1"/>
    <col min="6" max="6" width="10.5703125" bestFit="1" customWidth="1"/>
    <col min="8" max="8" width="11" bestFit="1" customWidth="1"/>
    <col min="16" max="16" width="11.140625" customWidth="1"/>
    <col min="18" max="18" width="9.140625" style="10"/>
    <col min="19" max="19" width="12.5703125" bestFit="1" customWidth="1"/>
    <col min="20" max="20" width="11.5703125" bestFit="1" customWidth="1"/>
  </cols>
  <sheetData>
    <row r="1" spans="1:20" x14ac:dyDescent="0.25">
      <c r="A1" s="10" t="s">
        <v>79</v>
      </c>
    </row>
    <row r="2" spans="1:20" s="10" customFormat="1" x14ac:dyDescent="0.25">
      <c r="C2" s="253">
        <v>2025</v>
      </c>
      <c r="D2" s="254"/>
      <c r="F2" s="253">
        <v>2026</v>
      </c>
      <c r="G2" s="255"/>
      <c r="H2" s="255"/>
      <c r="I2" s="255"/>
      <c r="J2" s="255"/>
      <c r="K2" s="255"/>
      <c r="L2" s="255"/>
      <c r="M2" s="255"/>
      <c r="N2" s="255"/>
      <c r="O2" s="255"/>
      <c r="P2" s="255"/>
      <c r="Q2" s="254"/>
      <c r="R2" s="256" t="s">
        <v>80</v>
      </c>
    </row>
    <row r="3" spans="1:20" s="10" customFormat="1" x14ac:dyDescent="0.25">
      <c r="C3" s="167" t="s">
        <v>81</v>
      </c>
      <c r="D3" s="167" t="s">
        <v>82</v>
      </c>
      <c r="F3" s="167" t="s">
        <v>83</v>
      </c>
      <c r="G3" s="167" t="s">
        <v>84</v>
      </c>
      <c r="H3" s="167" t="s">
        <v>85</v>
      </c>
      <c r="I3" s="167" t="s">
        <v>86</v>
      </c>
      <c r="J3" s="167" t="s">
        <v>87</v>
      </c>
      <c r="K3" s="167" t="s">
        <v>88</v>
      </c>
      <c r="L3" s="167" t="s">
        <v>89</v>
      </c>
      <c r="M3" s="167" t="s">
        <v>90</v>
      </c>
      <c r="N3" s="167" t="s">
        <v>91</v>
      </c>
      <c r="O3" s="167" t="s">
        <v>92</v>
      </c>
      <c r="P3" s="167" t="s">
        <v>81</v>
      </c>
      <c r="Q3" s="167" t="s">
        <v>82</v>
      </c>
      <c r="R3" s="256"/>
      <c r="S3" s="10" t="s">
        <v>93</v>
      </c>
      <c r="T3" s="10" t="s">
        <v>94</v>
      </c>
    </row>
    <row r="4" spans="1:20" s="10" customFormat="1" x14ac:dyDescent="0.25">
      <c r="B4" t="s">
        <v>95</v>
      </c>
      <c r="C4" s="227">
        <v>-5274</v>
      </c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92"/>
      <c r="R4" s="228"/>
    </row>
    <row r="5" spans="1:20" x14ac:dyDescent="0.25">
      <c r="A5" s="10" t="s">
        <v>64</v>
      </c>
      <c r="C5" s="229"/>
      <c r="D5" s="229"/>
      <c r="E5" s="229"/>
      <c r="F5" s="92" t="s">
        <v>96</v>
      </c>
      <c r="G5" s="229"/>
      <c r="H5" s="229"/>
      <c r="I5" s="229"/>
      <c r="J5" s="229"/>
      <c r="K5" s="229"/>
      <c r="L5" s="229"/>
      <c r="M5" s="229"/>
      <c r="N5" s="229"/>
      <c r="O5" s="229"/>
      <c r="P5" s="229"/>
      <c r="Q5" s="229"/>
      <c r="R5" s="92"/>
    </row>
    <row r="6" spans="1:20" x14ac:dyDescent="0.25">
      <c r="B6" t="s">
        <v>63</v>
      </c>
      <c r="C6" s="230">
        <v>0</v>
      </c>
      <c r="D6" s="230">
        <v>0</v>
      </c>
      <c r="E6" s="231"/>
      <c r="F6" s="230"/>
      <c r="G6" s="230"/>
      <c r="H6" s="230"/>
      <c r="I6" s="230">
        <v>10755</v>
      </c>
      <c r="J6" s="230"/>
      <c r="K6" s="230"/>
      <c r="L6" s="230"/>
      <c r="M6" s="230"/>
      <c r="N6" s="230"/>
      <c r="O6" s="230"/>
      <c r="P6" s="230"/>
      <c r="Q6" s="230"/>
      <c r="R6" s="232">
        <f>SUM(F6:Q6)</f>
        <v>10755</v>
      </c>
      <c r="S6">
        <v>13755</v>
      </c>
      <c r="T6">
        <v>11000</v>
      </c>
    </row>
    <row r="7" spans="1:20" x14ac:dyDescent="0.25">
      <c r="B7" t="s">
        <v>97</v>
      </c>
      <c r="C7" s="230">
        <v>1135</v>
      </c>
      <c r="D7" s="230">
        <v>1135</v>
      </c>
      <c r="E7" s="231"/>
      <c r="F7" s="230">
        <v>1135</v>
      </c>
      <c r="G7" s="230">
        <v>1135</v>
      </c>
      <c r="H7" s="230">
        <v>1135</v>
      </c>
      <c r="I7" s="230">
        <v>950</v>
      </c>
      <c r="J7" s="230">
        <v>950</v>
      </c>
      <c r="K7" s="230">
        <v>950</v>
      </c>
      <c r="L7" s="230">
        <v>950</v>
      </c>
      <c r="M7" s="230">
        <v>950</v>
      </c>
      <c r="N7" s="230">
        <v>1950</v>
      </c>
      <c r="O7" s="230">
        <v>950</v>
      </c>
      <c r="P7" s="230">
        <v>950</v>
      </c>
      <c r="Q7" s="230">
        <v>950</v>
      </c>
      <c r="R7" s="232">
        <f>SUM(F7:Q7)</f>
        <v>12955</v>
      </c>
      <c r="S7">
        <v>13620</v>
      </c>
    </row>
    <row r="8" spans="1:20" x14ac:dyDescent="0.25">
      <c r="B8" t="s">
        <v>98</v>
      </c>
      <c r="C8" s="230"/>
      <c r="D8" s="230"/>
      <c r="E8" s="231"/>
      <c r="F8" s="230" t="s">
        <v>99</v>
      </c>
      <c r="G8" s="230" t="s">
        <v>99</v>
      </c>
      <c r="H8" s="230"/>
      <c r="I8" s="230">
        <v>5000</v>
      </c>
      <c r="J8" s="230"/>
      <c r="K8" s="230"/>
      <c r="L8" s="230"/>
      <c r="M8" s="230">
        <v>6000</v>
      </c>
      <c r="N8" s="230"/>
      <c r="O8" s="230"/>
      <c r="P8" s="230"/>
      <c r="Q8" s="230"/>
      <c r="R8" s="232">
        <f t="shared" ref="R8:R19" si="0">SUM(F8:Q8)</f>
        <v>11000</v>
      </c>
      <c r="S8">
        <v>0</v>
      </c>
      <c r="T8">
        <v>2000</v>
      </c>
    </row>
    <row r="9" spans="1:20" x14ac:dyDescent="0.25">
      <c r="C9" s="230"/>
      <c r="D9" s="230"/>
      <c r="E9" s="231"/>
      <c r="F9" s="230"/>
      <c r="G9" s="230"/>
      <c r="H9" s="230"/>
      <c r="I9" s="230"/>
      <c r="J9" s="230"/>
      <c r="K9" s="230"/>
      <c r="L9" s="230"/>
      <c r="M9" s="230"/>
      <c r="N9" s="230"/>
      <c r="O9" s="230"/>
      <c r="P9" s="230"/>
      <c r="Q9" s="230"/>
      <c r="R9" s="232"/>
    </row>
    <row r="10" spans="1:20" x14ac:dyDescent="0.25">
      <c r="B10" t="s">
        <v>25</v>
      </c>
      <c r="C10" s="230">
        <v>0</v>
      </c>
      <c r="D10" s="230">
        <v>7000</v>
      </c>
      <c r="E10" s="231"/>
      <c r="F10" s="230"/>
      <c r="G10" s="230" t="s">
        <v>99</v>
      </c>
      <c r="H10" s="230"/>
      <c r="I10" s="230"/>
      <c r="J10" s="230"/>
      <c r="K10" s="230"/>
      <c r="L10" s="230"/>
      <c r="M10" s="230"/>
      <c r="N10" s="230"/>
      <c r="O10" s="230"/>
      <c r="P10" s="230"/>
      <c r="Q10" s="230">
        <v>8000</v>
      </c>
      <c r="R10" s="232">
        <f t="shared" si="0"/>
        <v>8000</v>
      </c>
      <c r="S10">
        <v>8000</v>
      </c>
    </row>
    <row r="11" spans="1:20" x14ac:dyDescent="0.25">
      <c r="B11" t="s">
        <v>100</v>
      </c>
      <c r="C11" s="230">
        <v>120</v>
      </c>
      <c r="D11" s="230"/>
      <c r="E11" s="231"/>
      <c r="F11" s="230" t="s">
        <v>99</v>
      </c>
      <c r="G11" s="230" t="s">
        <v>99</v>
      </c>
      <c r="H11" s="230"/>
      <c r="I11" s="230"/>
      <c r="J11" s="230"/>
      <c r="K11" s="230"/>
      <c r="L11" s="230"/>
      <c r="M11" s="230"/>
      <c r="N11" s="230"/>
      <c r="O11" s="230">
        <v>500</v>
      </c>
      <c r="P11" s="230"/>
      <c r="Q11" s="230"/>
      <c r="R11" s="232">
        <f t="shared" si="0"/>
        <v>500</v>
      </c>
      <c r="S11">
        <v>3820</v>
      </c>
    </row>
    <row r="12" spans="1:20" x14ac:dyDescent="0.25">
      <c r="B12" t="s">
        <v>101</v>
      </c>
      <c r="C12" s="230"/>
      <c r="D12" s="230"/>
      <c r="E12" s="231"/>
      <c r="F12" s="230" t="s">
        <v>99</v>
      </c>
      <c r="G12" s="230" t="s">
        <v>99</v>
      </c>
      <c r="H12" s="230"/>
      <c r="I12" s="230"/>
      <c r="J12" s="230"/>
      <c r="K12" s="230"/>
      <c r="L12" s="230"/>
      <c r="M12" s="230"/>
      <c r="N12" s="230"/>
      <c r="O12" s="230"/>
      <c r="P12" s="230"/>
      <c r="Q12" s="230"/>
      <c r="R12" s="232">
        <f>SUM(F12:Q12)</f>
        <v>0</v>
      </c>
    </row>
    <row r="13" spans="1:20" x14ac:dyDescent="0.25">
      <c r="B13" t="s">
        <v>62</v>
      </c>
      <c r="C13" s="230"/>
      <c r="D13" s="230"/>
      <c r="E13" s="231"/>
      <c r="F13" s="230" t="s">
        <v>99</v>
      </c>
      <c r="G13" s="230"/>
      <c r="H13" s="230"/>
      <c r="I13" s="230"/>
      <c r="J13" s="230"/>
      <c r="K13" s="230"/>
      <c r="L13" s="230"/>
      <c r="M13" s="230"/>
      <c r="N13" s="230"/>
      <c r="O13" s="230">
        <v>1500</v>
      </c>
      <c r="P13" s="230"/>
      <c r="Q13" s="230"/>
      <c r="R13" s="232">
        <f t="shared" si="0"/>
        <v>1500</v>
      </c>
    </row>
    <row r="14" spans="1:20" x14ac:dyDescent="0.25">
      <c r="B14" t="s">
        <v>102</v>
      </c>
      <c r="C14" s="230">
        <v>0</v>
      </c>
      <c r="D14" s="230">
        <v>0</v>
      </c>
      <c r="E14" s="231"/>
      <c r="F14" s="230">
        <v>0</v>
      </c>
      <c r="G14" s="230">
        <v>0</v>
      </c>
      <c r="H14" s="230">
        <v>0</v>
      </c>
      <c r="I14" s="230">
        <v>0</v>
      </c>
      <c r="J14" s="230">
        <v>0</v>
      </c>
      <c r="K14" s="230">
        <v>0</v>
      </c>
      <c r="L14" s="230">
        <v>1000</v>
      </c>
      <c r="M14" s="230">
        <v>0</v>
      </c>
      <c r="N14" s="230">
        <v>0</v>
      </c>
      <c r="O14" s="230">
        <v>0</v>
      </c>
      <c r="P14" s="230">
        <v>0</v>
      </c>
      <c r="Q14" s="230">
        <v>0</v>
      </c>
      <c r="R14" s="232">
        <f t="shared" si="0"/>
        <v>1000</v>
      </c>
    </row>
    <row r="15" spans="1:20" x14ac:dyDescent="0.25">
      <c r="B15" s="10" t="s">
        <v>103</v>
      </c>
      <c r="C15" s="230">
        <v>190</v>
      </c>
      <c r="D15" s="230">
        <v>3370</v>
      </c>
      <c r="E15" s="231"/>
      <c r="F15" s="230">
        <v>10000</v>
      </c>
      <c r="G15" s="230">
        <v>10000</v>
      </c>
      <c r="H15" s="230">
        <v>10000</v>
      </c>
      <c r="I15" s="230">
        <v>10000</v>
      </c>
      <c r="J15" s="230">
        <v>10000</v>
      </c>
      <c r="K15" s="230">
        <v>8000</v>
      </c>
      <c r="L15" s="230">
        <v>10000</v>
      </c>
      <c r="M15" s="230">
        <v>10000</v>
      </c>
      <c r="N15" s="230">
        <v>10000</v>
      </c>
      <c r="O15" s="230">
        <v>10000</v>
      </c>
      <c r="P15" s="240">
        <v>9000</v>
      </c>
      <c r="Q15" s="240">
        <v>9000</v>
      </c>
      <c r="R15" s="232">
        <f t="shared" si="0"/>
        <v>116000</v>
      </c>
      <c r="S15">
        <v>165600</v>
      </c>
      <c r="T15">
        <v>120000</v>
      </c>
    </row>
    <row r="16" spans="1:20" x14ac:dyDescent="0.25">
      <c r="B16" t="s">
        <v>104</v>
      </c>
      <c r="C16" s="230">
        <v>620</v>
      </c>
      <c r="D16" s="230">
        <v>620</v>
      </c>
      <c r="E16" s="231"/>
      <c r="F16" s="230">
        <v>620</v>
      </c>
      <c r="G16" s="230">
        <v>620</v>
      </c>
      <c r="H16" s="230">
        <v>620</v>
      </c>
      <c r="I16" s="230"/>
      <c r="J16" s="230"/>
      <c r="K16" s="230"/>
      <c r="L16" s="230">
        <v>550</v>
      </c>
      <c r="M16" s="230">
        <v>550</v>
      </c>
      <c r="N16" s="230">
        <v>550</v>
      </c>
      <c r="O16" s="240">
        <f>550+4550+(45500*0.05)</f>
        <v>7375</v>
      </c>
      <c r="P16" s="230">
        <v>550</v>
      </c>
      <c r="Q16" s="230">
        <v>550</v>
      </c>
      <c r="R16" s="232">
        <f t="shared" si="0"/>
        <v>11985</v>
      </c>
      <c r="S16">
        <v>7440</v>
      </c>
    </row>
    <row r="17" spans="1:21" x14ac:dyDescent="0.25">
      <c r="B17" t="s">
        <v>61</v>
      </c>
      <c r="C17" s="230">
        <v>0</v>
      </c>
      <c r="D17" s="230">
        <v>500</v>
      </c>
      <c r="E17" s="231"/>
      <c r="F17" s="230"/>
      <c r="G17" s="230">
        <v>250</v>
      </c>
      <c r="H17" s="230"/>
      <c r="I17" s="230">
        <v>250</v>
      </c>
      <c r="J17" s="230"/>
      <c r="K17" s="230">
        <v>250</v>
      </c>
      <c r="L17" s="230"/>
      <c r="M17" s="230">
        <v>250</v>
      </c>
      <c r="N17" s="230"/>
      <c r="O17" s="230">
        <v>250</v>
      </c>
      <c r="P17" s="230"/>
      <c r="Q17" s="230">
        <v>250</v>
      </c>
      <c r="R17" s="232">
        <f>SUM(F17:Q17)</f>
        <v>1500</v>
      </c>
      <c r="S17">
        <v>3000</v>
      </c>
      <c r="T17">
        <v>1500</v>
      </c>
    </row>
    <row r="18" spans="1:21" x14ac:dyDescent="0.25">
      <c r="B18" t="s">
        <v>105</v>
      </c>
      <c r="C18" s="230">
        <v>3000</v>
      </c>
      <c r="D18" s="230">
        <v>3000</v>
      </c>
      <c r="E18" s="231"/>
      <c r="F18" s="230">
        <v>2500</v>
      </c>
      <c r="G18" s="230">
        <v>2500</v>
      </c>
      <c r="H18" s="230">
        <v>2500</v>
      </c>
      <c r="I18" s="230">
        <v>2500</v>
      </c>
      <c r="J18" s="230">
        <v>2500</v>
      </c>
      <c r="K18" s="230">
        <v>2500</v>
      </c>
      <c r="L18" s="230">
        <v>2500</v>
      </c>
      <c r="M18" s="230">
        <v>2500</v>
      </c>
      <c r="N18" s="230">
        <v>2500</v>
      </c>
      <c r="O18" s="230">
        <v>2500</v>
      </c>
      <c r="P18" s="230">
        <v>2500</v>
      </c>
      <c r="Q18" s="230">
        <v>2500</v>
      </c>
      <c r="R18" s="232">
        <f t="shared" si="0"/>
        <v>30000</v>
      </c>
      <c r="S18" s="233">
        <v>36000</v>
      </c>
      <c r="T18" s="233">
        <v>30000</v>
      </c>
    </row>
    <row r="19" spans="1:21" x14ac:dyDescent="0.25">
      <c r="B19" s="239" t="s">
        <v>113</v>
      </c>
      <c r="C19" s="240"/>
      <c r="D19" s="240"/>
      <c r="E19" s="241"/>
      <c r="F19" s="240"/>
      <c r="G19" s="240"/>
      <c r="H19" s="240"/>
      <c r="I19" s="240"/>
      <c r="J19" s="240">
        <v>10000</v>
      </c>
      <c r="K19" s="240">
        <v>10000</v>
      </c>
      <c r="L19" s="240">
        <v>50000</v>
      </c>
      <c r="M19" s="240"/>
      <c r="N19" s="240"/>
      <c r="O19" s="240"/>
      <c r="P19" s="240"/>
      <c r="Q19" s="240"/>
      <c r="R19" s="242">
        <f t="shared" si="0"/>
        <v>70000</v>
      </c>
      <c r="S19" s="238"/>
      <c r="T19" s="238"/>
    </row>
    <row r="20" spans="1:21" s="10" customFormat="1" x14ac:dyDescent="0.25">
      <c r="A20" s="10" t="s">
        <v>60</v>
      </c>
      <c r="C20" s="234">
        <f>SUM(C6:C18)</f>
        <v>5065</v>
      </c>
      <c r="D20" s="234">
        <f>SUM(D6:D18)</f>
        <v>15625</v>
      </c>
      <c r="E20" s="92"/>
      <c r="F20" s="234">
        <f>SUM(F6:F18)</f>
        <v>14255</v>
      </c>
      <c r="G20" s="234">
        <f>SUM(G6:G18)</f>
        <v>14505</v>
      </c>
      <c r="H20" s="234">
        <f>SUM(H6:H18)</f>
        <v>14255</v>
      </c>
      <c r="I20" s="234">
        <f>SUM(I6:I18)</f>
        <v>29455</v>
      </c>
      <c r="J20" s="234">
        <f>SUM(J6:J19)</f>
        <v>23450</v>
      </c>
      <c r="K20" s="234">
        <f>SUM(K6:K19)</f>
        <v>21700</v>
      </c>
      <c r="L20" s="234">
        <f>SUM(L6:L19)</f>
        <v>65000</v>
      </c>
      <c r="M20" s="234">
        <f t="shared" ref="M20:R20" si="1">SUM(M6:M18)</f>
        <v>20250</v>
      </c>
      <c r="N20" s="234">
        <f t="shared" si="1"/>
        <v>15000</v>
      </c>
      <c r="O20" s="234">
        <f t="shared" si="1"/>
        <v>23075</v>
      </c>
      <c r="P20" s="234">
        <f t="shared" si="1"/>
        <v>13000</v>
      </c>
      <c r="Q20" s="234">
        <f t="shared" si="1"/>
        <v>21250</v>
      </c>
      <c r="R20" s="232">
        <f t="shared" si="1"/>
        <v>205195</v>
      </c>
    </row>
    <row r="21" spans="1:21" x14ac:dyDescent="0.25">
      <c r="C21" s="229"/>
      <c r="D21" s="229"/>
      <c r="E21" s="229"/>
      <c r="F21" s="229"/>
      <c r="G21" s="229"/>
      <c r="H21" s="229"/>
      <c r="I21" s="229"/>
      <c r="J21" s="229"/>
      <c r="K21" s="229"/>
      <c r="L21" s="229"/>
      <c r="M21" s="229"/>
      <c r="N21" s="229"/>
      <c r="O21" s="229"/>
      <c r="P21" s="229"/>
      <c r="Q21" s="229"/>
      <c r="R21" s="92"/>
    </row>
    <row r="22" spans="1:21" x14ac:dyDescent="0.25">
      <c r="A22" s="10" t="s">
        <v>67</v>
      </c>
      <c r="C22" s="229"/>
      <c r="D22" s="229"/>
      <c r="E22" s="229"/>
      <c r="F22" s="229"/>
      <c r="G22" s="229"/>
      <c r="H22" s="229"/>
      <c r="I22" s="229"/>
      <c r="J22" s="229"/>
      <c r="K22" s="229"/>
      <c r="L22" s="229"/>
      <c r="M22" s="229"/>
      <c r="N22" s="229"/>
      <c r="O22" s="229"/>
      <c r="P22" s="229"/>
      <c r="Q22" s="229"/>
      <c r="R22" s="92"/>
    </row>
    <row r="23" spans="1:21" x14ac:dyDescent="0.25">
      <c r="B23" t="s">
        <v>106</v>
      </c>
      <c r="C23" s="235">
        <v>11650</v>
      </c>
      <c r="D23" s="235">
        <v>11650</v>
      </c>
      <c r="E23" s="231"/>
      <c r="F23" s="235">
        <v>14500</v>
      </c>
      <c r="G23" s="235">
        <v>13500</v>
      </c>
      <c r="H23" s="235">
        <v>13500</v>
      </c>
      <c r="I23" s="235">
        <v>8500</v>
      </c>
      <c r="J23" s="235">
        <v>8500</v>
      </c>
      <c r="K23" s="235">
        <v>8500</v>
      </c>
      <c r="L23" s="235">
        <v>8500</v>
      </c>
      <c r="M23" s="235">
        <v>8500</v>
      </c>
      <c r="N23" s="235">
        <v>8500</v>
      </c>
      <c r="O23" s="235">
        <v>8500</v>
      </c>
      <c r="P23" s="240">
        <v>9000</v>
      </c>
      <c r="Q23" s="240">
        <v>9000</v>
      </c>
      <c r="R23" s="232">
        <f>SUM(F23:Q23)</f>
        <v>119000</v>
      </c>
      <c r="S23">
        <v>125985</v>
      </c>
    </row>
    <row r="24" spans="1:21" x14ac:dyDescent="0.25">
      <c r="B24" t="s">
        <v>107</v>
      </c>
      <c r="C24" s="235">
        <v>-11206</v>
      </c>
      <c r="D24" s="235">
        <v>-6288</v>
      </c>
      <c r="E24" s="231"/>
      <c r="F24" s="235"/>
      <c r="G24" s="235" t="s">
        <v>99</v>
      </c>
      <c r="H24" s="235"/>
      <c r="I24" s="235"/>
      <c r="J24" s="235"/>
      <c r="K24" s="235"/>
      <c r="L24" s="235"/>
      <c r="M24" s="235"/>
      <c r="N24" s="235"/>
      <c r="O24" s="235"/>
      <c r="P24" s="235"/>
      <c r="Q24" s="235"/>
      <c r="R24" s="232">
        <f>SUM(F24:Q24)</f>
        <v>0</v>
      </c>
    </row>
    <row r="25" spans="1:21" x14ac:dyDescent="0.25">
      <c r="B25" t="s">
        <v>108</v>
      </c>
      <c r="C25" s="235">
        <v>0</v>
      </c>
      <c r="D25" s="235">
        <v>25000</v>
      </c>
      <c r="E25" s="231"/>
      <c r="F25" s="235"/>
      <c r="G25" s="235" t="s">
        <v>99</v>
      </c>
      <c r="H25" s="235"/>
      <c r="I25" s="235"/>
      <c r="J25" s="235"/>
      <c r="K25" s="235"/>
      <c r="L25" s="235"/>
      <c r="M25" s="240">
        <v>24500</v>
      </c>
      <c r="N25" s="235"/>
      <c r="O25" s="235"/>
      <c r="P25" s="235"/>
      <c r="Q25" s="235">
        <v>25000</v>
      </c>
      <c r="R25" s="232">
        <f>SUM(F25:Q25)</f>
        <v>49500</v>
      </c>
      <c r="S25">
        <v>25000</v>
      </c>
    </row>
    <row r="26" spans="1:21" x14ac:dyDescent="0.25">
      <c r="B26" t="s">
        <v>66</v>
      </c>
      <c r="C26" s="235">
        <v>0</v>
      </c>
      <c r="D26" s="235">
        <v>0</v>
      </c>
      <c r="E26" s="231"/>
      <c r="F26" s="235"/>
      <c r="G26" s="235" t="s">
        <v>99</v>
      </c>
      <c r="H26" s="235">
        <v>150</v>
      </c>
      <c r="I26" s="235"/>
      <c r="J26" s="235"/>
      <c r="K26" s="235">
        <v>30000</v>
      </c>
      <c r="L26" s="235"/>
      <c r="M26" s="235"/>
      <c r="N26" s="235">
        <v>30000</v>
      </c>
      <c r="O26" s="235"/>
      <c r="P26" s="235"/>
      <c r="Q26" s="235"/>
      <c r="R26" s="232">
        <f>SUM(F26:Q26)</f>
        <v>60150</v>
      </c>
      <c r="S26" t="s">
        <v>109</v>
      </c>
      <c r="U26" t="s">
        <v>112</v>
      </c>
    </row>
    <row r="27" spans="1:21" x14ac:dyDescent="0.25">
      <c r="B27" s="239" t="s">
        <v>114</v>
      </c>
      <c r="C27" s="240"/>
      <c r="D27" s="240"/>
      <c r="E27" s="241"/>
      <c r="F27" s="240"/>
      <c r="G27" s="240"/>
      <c r="H27" s="240">
        <f>70000-24500</f>
        <v>45500</v>
      </c>
      <c r="I27" s="240"/>
      <c r="J27" s="240"/>
      <c r="K27" s="240"/>
      <c r="L27" s="240"/>
      <c r="M27" s="240"/>
      <c r="N27" s="240"/>
      <c r="O27" s="240"/>
      <c r="P27" s="240"/>
      <c r="Q27" s="240"/>
      <c r="R27" s="242">
        <f>SUM(F27:Q27)</f>
        <v>45500</v>
      </c>
    </row>
    <row r="28" spans="1:21" s="10" customFormat="1" x14ac:dyDescent="0.25">
      <c r="A28" s="10" t="s">
        <v>65</v>
      </c>
      <c r="C28" s="236">
        <f>SUM(C23:C26)</f>
        <v>444</v>
      </c>
      <c r="D28" s="236">
        <f>SUM(D23:D26)</f>
        <v>30362</v>
      </c>
      <c r="E28" s="92"/>
      <c r="F28" s="236">
        <f t="shared" ref="F28:Q28" si="2">SUM(F23:F26)</f>
        <v>14500</v>
      </c>
      <c r="G28" s="236">
        <f t="shared" si="2"/>
        <v>13500</v>
      </c>
      <c r="H28" s="236">
        <f>SUM(H23:H27)</f>
        <v>59150</v>
      </c>
      <c r="I28" s="236">
        <f>SUM(I23:I27)</f>
        <v>8500</v>
      </c>
      <c r="J28" s="236">
        <f t="shared" si="2"/>
        <v>8500</v>
      </c>
      <c r="K28" s="236">
        <f t="shared" si="2"/>
        <v>38500</v>
      </c>
      <c r="L28" s="236">
        <f t="shared" si="2"/>
        <v>8500</v>
      </c>
      <c r="M28" s="236">
        <f t="shared" si="2"/>
        <v>33000</v>
      </c>
      <c r="N28" s="236">
        <f t="shared" si="2"/>
        <v>38500</v>
      </c>
      <c r="O28" s="236">
        <f t="shared" si="2"/>
        <v>8500</v>
      </c>
      <c r="P28" s="236">
        <f t="shared" si="2"/>
        <v>9000</v>
      </c>
      <c r="Q28" s="236">
        <f t="shared" si="2"/>
        <v>34000</v>
      </c>
      <c r="R28" s="236">
        <f>SUM(R23:R26)</f>
        <v>228650</v>
      </c>
    </row>
    <row r="29" spans="1:21" x14ac:dyDescent="0.25">
      <c r="C29" s="167" t="s">
        <v>81</v>
      </c>
      <c r="D29" s="167" t="s">
        <v>82</v>
      </c>
      <c r="E29" s="229"/>
      <c r="F29" s="167" t="s">
        <v>83</v>
      </c>
      <c r="G29" s="167" t="s">
        <v>84</v>
      </c>
      <c r="H29" s="167" t="s">
        <v>85</v>
      </c>
      <c r="I29" s="167" t="s">
        <v>86</v>
      </c>
      <c r="J29" s="167" t="s">
        <v>87</v>
      </c>
      <c r="K29" s="167" t="s">
        <v>88</v>
      </c>
      <c r="L29" s="167" t="s">
        <v>89</v>
      </c>
      <c r="M29" s="167" t="s">
        <v>90</v>
      </c>
      <c r="N29" s="167" t="s">
        <v>91</v>
      </c>
      <c r="O29" s="167" t="s">
        <v>92</v>
      </c>
      <c r="P29" s="167" t="s">
        <v>81</v>
      </c>
      <c r="Q29" s="167" t="s">
        <v>82</v>
      </c>
      <c r="R29" s="92"/>
    </row>
    <row r="30" spans="1:21" ht="15" customHeight="1" x14ac:dyDescent="0.25">
      <c r="A30" s="257" t="s">
        <v>110</v>
      </c>
      <c r="B30" s="258"/>
      <c r="C30" s="227">
        <f>C4-C20+C28</f>
        <v>-9895</v>
      </c>
      <c r="D30" s="227">
        <f>C30-D20+D28</f>
        <v>4842</v>
      </c>
      <c r="E30" s="231"/>
      <c r="F30" s="227">
        <f>D30-F20+F28</f>
        <v>5087</v>
      </c>
      <c r="G30" s="227">
        <f>F30-G20+G28</f>
        <v>4082</v>
      </c>
      <c r="H30" s="227">
        <f t="shared" ref="H30:Q30" si="3">G30-H20+H28</f>
        <v>48977</v>
      </c>
      <c r="I30" s="227">
        <f t="shared" si="3"/>
        <v>28022</v>
      </c>
      <c r="J30" s="227">
        <f t="shared" si="3"/>
        <v>13072</v>
      </c>
      <c r="K30" s="227">
        <f>J30-K20+K28</f>
        <v>29872</v>
      </c>
      <c r="L30" s="227">
        <f t="shared" si="3"/>
        <v>-26628</v>
      </c>
      <c r="M30" s="227">
        <f t="shared" si="3"/>
        <v>-13878</v>
      </c>
      <c r="N30" s="227">
        <f t="shared" si="3"/>
        <v>9622</v>
      </c>
      <c r="O30" s="227">
        <f t="shared" si="3"/>
        <v>-4953</v>
      </c>
      <c r="P30" s="227">
        <f t="shared" si="3"/>
        <v>-8953</v>
      </c>
      <c r="Q30" s="227">
        <f t="shared" si="3"/>
        <v>3797</v>
      </c>
      <c r="R30" s="92"/>
    </row>
    <row r="31" spans="1:21" x14ac:dyDescent="0.25">
      <c r="A31" s="259" t="s">
        <v>111</v>
      </c>
      <c r="B31" s="259"/>
      <c r="C31" s="229">
        <v>-25000</v>
      </c>
      <c r="D31" s="229">
        <f>C31</f>
        <v>-25000</v>
      </c>
      <c r="E31" s="229">
        <f t="shared" ref="E31:Q31" si="4">D31</f>
        <v>-25000</v>
      </c>
      <c r="F31" s="229">
        <f t="shared" si="4"/>
        <v>-25000</v>
      </c>
      <c r="G31" s="229">
        <f t="shared" si="4"/>
        <v>-25000</v>
      </c>
      <c r="H31" s="229">
        <f t="shared" si="4"/>
        <v>-25000</v>
      </c>
      <c r="I31" s="229">
        <f t="shared" si="4"/>
        <v>-25000</v>
      </c>
      <c r="J31" s="229">
        <f t="shared" si="4"/>
        <v>-25000</v>
      </c>
      <c r="K31" s="229">
        <f t="shared" si="4"/>
        <v>-25000</v>
      </c>
      <c r="L31" s="229">
        <f t="shared" si="4"/>
        <v>-25000</v>
      </c>
      <c r="M31" s="229">
        <f t="shared" si="4"/>
        <v>-25000</v>
      </c>
      <c r="N31" s="229">
        <f t="shared" si="4"/>
        <v>-25000</v>
      </c>
      <c r="O31" s="229">
        <f t="shared" si="4"/>
        <v>-25000</v>
      </c>
      <c r="P31" s="229">
        <f t="shared" si="4"/>
        <v>-25000</v>
      </c>
      <c r="Q31" s="229">
        <f t="shared" si="4"/>
        <v>-25000</v>
      </c>
      <c r="R31" s="92"/>
    </row>
    <row r="32" spans="1:21" x14ac:dyDescent="0.25">
      <c r="C32" s="237"/>
    </row>
    <row r="33" spans="3:3" x14ac:dyDescent="0.25">
      <c r="C33" s="156"/>
    </row>
  </sheetData>
  <mergeCells count="5">
    <mergeCell ref="C2:D2"/>
    <mergeCell ref="F2:Q2"/>
    <mergeCell ref="R2:R3"/>
    <mergeCell ref="A30:B30"/>
    <mergeCell ref="A31:B3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0EA1C3-1BDF-4828-B26A-7CF8ED04CCDA}">
  <dimension ref="A1:CZ431"/>
  <sheetViews>
    <sheetView zoomScaleNormal="100" workbookViewId="0">
      <pane ySplit="3" topLeftCell="A4" activePane="bottomLeft" state="frozen"/>
      <selection pane="bottomLeft" activeCell="I111" sqref="I111"/>
    </sheetView>
  </sheetViews>
  <sheetFormatPr defaultColWidth="9.140625" defaultRowHeight="15" x14ac:dyDescent="0.25"/>
  <cols>
    <col min="1" max="1" width="4.5703125" customWidth="1"/>
    <col min="2" max="2" width="37.85546875" customWidth="1"/>
    <col min="3" max="3" width="7.5703125" style="198" hidden="1" customWidth="1"/>
    <col min="4" max="4" width="13.5703125" style="33" customWidth="1"/>
    <col min="5" max="5" width="10.5703125" style="29" customWidth="1"/>
    <col min="6" max="6" width="10.7109375" style="29" customWidth="1"/>
    <col min="7" max="7" width="10.5703125" style="29" customWidth="1"/>
    <col min="8" max="8" width="9.42578125" style="29" bestFit="1" customWidth="1"/>
    <col min="9" max="10" width="10.5703125" style="29" customWidth="1"/>
    <col min="225" max="225" width="4.5703125" customWidth="1"/>
    <col min="226" max="226" width="37.85546875" customWidth="1"/>
    <col min="227" max="227" width="6.140625" customWidth="1"/>
    <col min="228" max="233" width="11.42578125" customWidth="1"/>
    <col min="234" max="245" width="5.85546875" customWidth="1"/>
    <col min="246" max="246" width="3.5703125" customWidth="1"/>
    <col min="247" max="247" width="5.42578125" customWidth="1"/>
    <col min="248" max="258" width="10.5703125" customWidth="1"/>
    <col min="259" max="259" width="10.5703125" bestFit="1" customWidth="1"/>
    <col min="260" max="260" width="11.42578125" customWidth="1"/>
    <col min="261" max="261" width="4.5703125" customWidth="1"/>
    <col min="262" max="262" width="11.42578125" customWidth="1"/>
    <col min="481" max="481" width="4.5703125" customWidth="1"/>
    <col min="482" max="482" width="37.85546875" customWidth="1"/>
    <col min="483" max="483" width="6.140625" customWidth="1"/>
    <col min="484" max="489" width="11.42578125" customWidth="1"/>
    <col min="490" max="501" width="5.85546875" customWidth="1"/>
    <col min="502" max="502" width="3.5703125" customWidth="1"/>
    <col min="503" max="503" width="5.42578125" customWidth="1"/>
    <col min="504" max="514" width="10.5703125" customWidth="1"/>
    <col min="515" max="515" width="10.5703125" bestFit="1" customWidth="1"/>
    <col min="516" max="516" width="11.42578125" customWidth="1"/>
    <col min="517" max="517" width="4.5703125" customWidth="1"/>
    <col min="518" max="518" width="11.42578125" customWidth="1"/>
    <col min="737" max="737" width="4.5703125" customWidth="1"/>
    <col min="738" max="738" width="37.85546875" customWidth="1"/>
    <col min="739" max="739" width="6.140625" customWidth="1"/>
    <col min="740" max="745" width="11.42578125" customWidth="1"/>
    <col min="746" max="757" width="5.85546875" customWidth="1"/>
    <col min="758" max="758" width="3.5703125" customWidth="1"/>
    <col min="759" max="759" width="5.42578125" customWidth="1"/>
    <col min="760" max="770" width="10.5703125" customWidth="1"/>
    <col min="771" max="771" width="10.5703125" bestFit="1" customWidth="1"/>
    <col min="772" max="772" width="11.42578125" customWidth="1"/>
    <col min="773" max="773" width="4.5703125" customWidth="1"/>
    <col min="774" max="774" width="11.42578125" customWidth="1"/>
    <col min="993" max="993" width="4.5703125" customWidth="1"/>
    <col min="994" max="994" width="37.85546875" customWidth="1"/>
    <col min="995" max="995" width="6.140625" customWidth="1"/>
    <col min="996" max="1001" width="11.42578125" customWidth="1"/>
    <col min="1002" max="1013" width="5.85546875" customWidth="1"/>
    <col min="1014" max="1014" width="3.5703125" customWidth="1"/>
    <col min="1015" max="1015" width="5.42578125" customWidth="1"/>
    <col min="1016" max="1026" width="10.5703125" customWidth="1"/>
    <col min="1027" max="1027" width="10.5703125" bestFit="1" customWidth="1"/>
    <col min="1028" max="1028" width="11.42578125" customWidth="1"/>
    <col min="1029" max="1029" width="4.5703125" customWidth="1"/>
    <col min="1030" max="1030" width="11.42578125" customWidth="1"/>
    <col min="1249" max="1249" width="4.5703125" customWidth="1"/>
    <col min="1250" max="1250" width="37.85546875" customWidth="1"/>
    <col min="1251" max="1251" width="6.140625" customWidth="1"/>
    <col min="1252" max="1257" width="11.42578125" customWidth="1"/>
    <col min="1258" max="1269" width="5.85546875" customWidth="1"/>
    <col min="1270" max="1270" width="3.5703125" customWidth="1"/>
    <col min="1271" max="1271" width="5.42578125" customWidth="1"/>
    <col min="1272" max="1282" width="10.5703125" customWidth="1"/>
    <col min="1283" max="1283" width="10.5703125" bestFit="1" customWidth="1"/>
    <col min="1284" max="1284" width="11.42578125" customWidth="1"/>
    <col min="1285" max="1285" width="4.5703125" customWidth="1"/>
    <col min="1286" max="1286" width="11.42578125" customWidth="1"/>
    <col min="1505" max="1505" width="4.5703125" customWidth="1"/>
    <col min="1506" max="1506" width="37.85546875" customWidth="1"/>
    <col min="1507" max="1507" width="6.140625" customWidth="1"/>
    <col min="1508" max="1513" width="11.42578125" customWidth="1"/>
    <col min="1514" max="1525" width="5.85546875" customWidth="1"/>
    <col min="1526" max="1526" width="3.5703125" customWidth="1"/>
    <col min="1527" max="1527" width="5.42578125" customWidth="1"/>
    <col min="1528" max="1538" width="10.5703125" customWidth="1"/>
    <col min="1539" max="1539" width="10.5703125" bestFit="1" customWidth="1"/>
    <col min="1540" max="1540" width="11.42578125" customWidth="1"/>
    <col min="1541" max="1541" width="4.5703125" customWidth="1"/>
    <col min="1542" max="1542" width="11.42578125" customWidth="1"/>
    <col min="1761" max="1761" width="4.5703125" customWidth="1"/>
    <col min="1762" max="1762" width="37.85546875" customWidth="1"/>
    <col min="1763" max="1763" width="6.140625" customWidth="1"/>
    <col min="1764" max="1769" width="11.42578125" customWidth="1"/>
    <col min="1770" max="1781" width="5.85546875" customWidth="1"/>
    <col min="1782" max="1782" width="3.5703125" customWidth="1"/>
    <col min="1783" max="1783" width="5.42578125" customWidth="1"/>
    <col min="1784" max="1794" width="10.5703125" customWidth="1"/>
    <col min="1795" max="1795" width="10.5703125" bestFit="1" customWidth="1"/>
    <col min="1796" max="1796" width="11.42578125" customWidth="1"/>
    <col min="1797" max="1797" width="4.5703125" customWidth="1"/>
    <col min="1798" max="1798" width="11.42578125" customWidth="1"/>
    <col min="2017" max="2017" width="4.5703125" customWidth="1"/>
    <col min="2018" max="2018" width="37.85546875" customWidth="1"/>
    <col min="2019" max="2019" width="6.140625" customWidth="1"/>
    <col min="2020" max="2025" width="11.42578125" customWidth="1"/>
    <col min="2026" max="2037" width="5.85546875" customWidth="1"/>
    <col min="2038" max="2038" width="3.5703125" customWidth="1"/>
    <col min="2039" max="2039" width="5.42578125" customWidth="1"/>
    <col min="2040" max="2050" width="10.5703125" customWidth="1"/>
    <col min="2051" max="2051" width="10.5703125" bestFit="1" customWidth="1"/>
    <col min="2052" max="2052" width="11.42578125" customWidth="1"/>
    <col min="2053" max="2053" width="4.5703125" customWidth="1"/>
    <col min="2054" max="2054" width="11.42578125" customWidth="1"/>
    <col min="2273" max="2273" width="4.5703125" customWidth="1"/>
    <col min="2274" max="2274" width="37.85546875" customWidth="1"/>
    <col min="2275" max="2275" width="6.140625" customWidth="1"/>
    <col min="2276" max="2281" width="11.42578125" customWidth="1"/>
    <col min="2282" max="2293" width="5.85546875" customWidth="1"/>
    <col min="2294" max="2294" width="3.5703125" customWidth="1"/>
    <col min="2295" max="2295" width="5.42578125" customWidth="1"/>
    <col min="2296" max="2306" width="10.5703125" customWidth="1"/>
    <col min="2307" max="2307" width="10.5703125" bestFit="1" customWidth="1"/>
    <col min="2308" max="2308" width="11.42578125" customWidth="1"/>
    <col min="2309" max="2309" width="4.5703125" customWidth="1"/>
    <col min="2310" max="2310" width="11.42578125" customWidth="1"/>
    <col min="2529" max="2529" width="4.5703125" customWidth="1"/>
    <col min="2530" max="2530" width="37.85546875" customWidth="1"/>
    <col min="2531" max="2531" width="6.140625" customWidth="1"/>
    <col min="2532" max="2537" width="11.42578125" customWidth="1"/>
    <col min="2538" max="2549" width="5.85546875" customWidth="1"/>
    <col min="2550" max="2550" width="3.5703125" customWidth="1"/>
    <col min="2551" max="2551" width="5.42578125" customWidth="1"/>
    <col min="2552" max="2562" width="10.5703125" customWidth="1"/>
    <col min="2563" max="2563" width="10.5703125" bestFit="1" customWidth="1"/>
    <col min="2564" max="2564" width="11.42578125" customWidth="1"/>
    <col min="2565" max="2565" width="4.5703125" customWidth="1"/>
    <col min="2566" max="2566" width="11.42578125" customWidth="1"/>
    <col min="2785" max="2785" width="4.5703125" customWidth="1"/>
    <col min="2786" max="2786" width="37.85546875" customWidth="1"/>
    <col min="2787" max="2787" width="6.140625" customWidth="1"/>
    <col min="2788" max="2793" width="11.42578125" customWidth="1"/>
    <col min="2794" max="2805" width="5.85546875" customWidth="1"/>
    <col min="2806" max="2806" width="3.5703125" customWidth="1"/>
    <col min="2807" max="2807" width="5.42578125" customWidth="1"/>
    <col min="2808" max="2818" width="10.5703125" customWidth="1"/>
    <col min="2819" max="2819" width="10.5703125" bestFit="1" customWidth="1"/>
    <col min="2820" max="2820" width="11.42578125" customWidth="1"/>
    <col min="2821" max="2821" width="4.5703125" customWidth="1"/>
    <col min="2822" max="2822" width="11.42578125" customWidth="1"/>
    <col min="3041" max="3041" width="4.5703125" customWidth="1"/>
    <col min="3042" max="3042" width="37.85546875" customWidth="1"/>
    <col min="3043" max="3043" width="6.140625" customWidth="1"/>
    <col min="3044" max="3049" width="11.42578125" customWidth="1"/>
    <col min="3050" max="3061" width="5.85546875" customWidth="1"/>
    <col min="3062" max="3062" width="3.5703125" customWidth="1"/>
    <col min="3063" max="3063" width="5.42578125" customWidth="1"/>
    <col min="3064" max="3074" width="10.5703125" customWidth="1"/>
    <col min="3075" max="3075" width="10.5703125" bestFit="1" customWidth="1"/>
    <col min="3076" max="3076" width="11.42578125" customWidth="1"/>
    <col min="3077" max="3077" width="4.5703125" customWidth="1"/>
    <col min="3078" max="3078" width="11.42578125" customWidth="1"/>
    <col min="3297" max="3297" width="4.5703125" customWidth="1"/>
    <col min="3298" max="3298" width="37.85546875" customWidth="1"/>
    <col min="3299" max="3299" width="6.140625" customWidth="1"/>
    <col min="3300" max="3305" width="11.42578125" customWidth="1"/>
    <col min="3306" max="3317" width="5.85546875" customWidth="1"/>
    <col min="3318" max="3318" width="3.5703125" customWidth="1"/>
    <col min="3319" max="3319" width="5.42578125" customWidth="1"/>
    <col min="3320" max="3330" width="10.5703125" customWidth="1"/>
    <col min="3331" max="3331" width="10.5703125" bestFit="1" customWidth="1"/>
    <col min="3332" max="3332" width="11.42578125" customWidth="1"/>
    <col min="3333" max="3333" width="4.5703125" customWidth="1"/>
    <col min="3334" max="3334" width="11.42578125" customWidth="1"/>
    <col min="3553" max="3553" width="4.5703125" customWidth="1"/>
    <col min="3554" max="3554" width="37.85546875" customWidth="1"/>
    <col min="3555" max="3555" width="6.140625" customWidth="1"/>
    <col min="3556" max="3561" width="11.42578125" customWidth="1"/>
    <col min="3562" max="3573" width="5.85546875" customWidth="1"/>
    <col min="3574" max="3574" width="3.5703125" customWidth="1"/>
    <col min="3575" max="3575" width="5.42578125" customWidth="1"/>
    <col min="3576" max="3586" width="10.5703125" customWidth="1"/>
    <col min="3587" max="3587" width="10.5703125" bestFit="1" customWidth="1"/>
    <col min="3588" max="3588" width="11.42578125" customWidth="1"/>
    <col min="3589" max="3589" width="4.5703125" customWidth="1"/>
    <col min="3590" max="3590" width="11.42578125" customWidth="1"/>
    <col min="3809" max="3809" width="4.5703125" customWidth="1"/>
    <col min="3810" max="3810" width="37.85546875" customWidth="1"/>
    <col min="3811" max="3811" width="6.140625" customWidth="1"/>
    <col min="3812" max="3817" width="11.42578125" customWidth="1"/>
    <col min="3818" max="3829" width="5.85546875" customWidth="1"/>
    <col min="3830" max="3830" width="3.5703125" customWidth="1"/>
    <col min="3831" max="3831" width="5.42578125" customWidth="1"/>
    <col min="3832" max="3842" width="10.5703125" customWidth="1"/>
    <col min="3843" max="3843" width="10.5703125" bestFit="1" customWidth="1"/>
    <col min="3844" max="3844" width="11.42578125" customWidth="1"/>
    <col min="3845" max="3845" width="4.5703125" customWidth="1"/>
    <col min="3846" max="3846" width="11.42578125" customWidth="1"/>
    <col min="4065" max="4065" width="4.5703125" customWidth="1"/>
    <col min="4066" max="4066" width="37.85546875" customWidth="1"/>
    <col min="4067" max="4067" width="6.140625" customWidth="1"/>
    <col min="4068" max="4073" width="11.42578125" customWidth="1"/>
    <col min="4074" max="4085" width="5.85546875" customWidth="1"/>
    <col min="4086" max="4086" width="3.5703125" customWidth="1"/>
    <col min="4087" max="4087" width="5.42578125" customWidth="1"/>
    <col min="4088" max="4098" width="10.5703125" customWidth="1"/>
    <col min="4099" max="4099" width="10.5703125" bestFit="1" customWidth="1"/>
    <col min="4100" max="4100" width="11.42578125" customWidth="1"/>
    <col min="4101" max="4101" width="4.5703125" customWidth="1"/>
    <col min="4102" max="4102" width="11.42578125" customWidth="1"/>
    <col min="4321" max="4321" width="4.5703125" customWidth="1"/>
    <col min="4322" max="4322" width="37.85546875" customWidth="1"/>
    <col min="4323" max="4323" width="6.140625" customWidth="1"/>
    <col min="4324" max="4329" width="11.42578125" customWidth="1"/>
    <col min="4330" max="4341" width="5.85546875" customWidth="1"/>
    <col min="4342" max="4342" width="3.5703125" customWidth="1"/>
    <col min="4343" max="4343" width="5.42578125" customWidth="1"/>
    <col min="4344" max="4354" width="10.5703125" customWidth="1"/>
    <col min="4355" max="4355" width="10.5703125" bestFit="1" customWidth="1"/>
    <col min="4356" max="4356" width="11.42578125" customWidth="1"/>
    <col min="4357" max="4357" width="4.5703125" customWidth="1"/>
    <col min="4358" max="4358" width="11.42578125" customWidth="1"/>
    <col min="4577" max="4577" width="4.5703125" customWidth="1"/>
    <col min="4578" max="4578" width="37.85546875" customWidth="1"/>
    <col min="4579" max="4579" width="6.140625" customWidth="1"/>
    <col min="4580" max="4585" width="11.42578125" customWidth="1"/>
    <col min="4586" max="4597" width="5.85546875" customWidth="1"/>
    <col min="4598" max="4598" width="3.5703125" customWidth="1"/>
    <col min="4599" max="4599" width="5.42578125" customWidth="1"/>
    <col min="4600" max="4610" width="10.5703125" customWidth="1"/>
    <col min="4611" max="4611" width="10.5703125" bestFit="1" customWidth="1"/>
    <col min="4612" max="4612" width="11.42578125" customWidth="1"/>
    <col min="4613" max="4613" width="4.5703125" customWidth="1"/>
    <col min="4614" max="4614" width="11.42578125" customWidth="1"/>
    <col min="4833" max="4833" width="4.5703125" customWidth="1"/>
    <col min="4834" max="4834" width="37.85546875" customWidth="1"/>
    <col min="4835" max="4835" width="6.140625" customWidth="1"/>
    <col min="4836" max="4841" width="11.42578125" customWidth="1"/>
    <col min="4842" max="4853" width="5.85546875" customWidth="1"/>
    <col min="4854" max="4854" width="3.5703125" customWidth="1"/>
    <col min="4855" max="4855" width="5.42578125" customWidth="1"/>
    <col min="4856" max="4866" width="10.5703125" customWidth="1"/>
    <col min="4867" max="4867" width="10.5703125" bestFit="1" customWidth="1"/>
    <col min="4868" max="4868" width="11.42578125" customWidth="1"/>
    <col min="4869" max="4869" width="4.5703125" customWidth="1"/>
    <col min="4870" max="4870" width="11.42578125" customWidth="1"/>
    <col min="5089" max="5089" width="4.5703125" customWidth="1"/>
    <col min="5090" max="5090" width="37.85546875" customWidth="1"/>
    <col min="5091" max="5091" width="6.140625" customWidth="1"/>
    <col min="5092" max="5097" width="11.42578125" customWidth="1"/>
    <col min="5098" max="5109" width="5.85546875" customWidth="1"/>
    <col min="5110" max="5110" width="3.5703125" customWidth="1"/>
    <col min="5111" max="5111" width="5.42578125" customWidth="1"/>
    <col min="5112" max="5122" width="10.5703125" customWidth="1"/>
    <col min="5123" max="5123" width="10.5703125" bestFit="1" customWidth="1"/>
    <col min="5124" max="5124" width="11.42578125" customWidth="1"/>
    <col min="5125" max="5125" width="4.5703125" customWidth="1"/>
    <col min="5126" max="5126" width="11.42578125" customWidth="1"/>
    <col min="5345" max="5345" width="4.5703125" customWidth="1"/>
    <col min="5346" max="5346" width="37.85546875" customWidth="1"/>
    <col min="5347" max="5347" width="6.140625" customWidth="1"/>
    <col min="5348" max="5353" width="11.42578125" customWidth="1"/>
    <col min="5354" max="5365" width="5.85546875" customWidth="1"/>
    <col min="5366" max="5366" width="3.5703125" customWidth="1"/>
    <col min="5367" max="5367" width="5.42578125" customWidth="1"/>
    <col min="5368" max="5378" width="10.5703125" customWidth="1"/>
    <col min="5379" max="5379" width="10.5703125" bestFit="1" customWidth="1"/>
    <col min="5380" max="5380" width="11.42578125" customWidth="1"/>
    <col min="5381" max="5381" width="4.5703125" customWidth="1"/>
    <col min="5382" max="5382" width="11.42578125" customWidth="1"/>
    <col min="5601" max="5601" width="4.5703125" customWidth="1"/>
    <col min="5602" max="5602" width="37.85546875" customWidth="1"/>
    <col min="5603" max="5603" width="6.140625" customWidth="1"/>
    <col min="5604" max="5609" width="11.42578125" customWidth="1"/>
    <col min="5610" max="5621" width="5.85546875" customWidth="1"/>
    <col min="5622" max="5622" width="3.5703125" customWidth="1"/>
    <col min="5623" max="5623" width="5.42578125" customWidth="1"/>
    <col min="5624" max="5634" width="10.5703125" customWidth="1"/>
    <col min="5635" max="5635" width="10.5703125" bestFit="1" customWidth="1"/>
    <col min="5636" max="5636" width="11.42578125" customWidth="1"/>
    <col min="5637" max="5637" width="4.5703125" customWidth="1"/>
    <col min="5638" max="5638" width="11.42578125" customWidth="1"/>
    <col min="5857" max="5857" width="4.5703125" customWidth="1"/>
    <col min="5858" max="5858" width="37.85546875" customWidth="1"/>
    <col min="5859" max="5859" width="6.140625" customWidth="1"/>
    <col min="5860" max="5865" width="11.42578125" customWidth="1"/>
    <col min="5866" max="5877" width="5.85546875" customWidth="1"/>
    <col min="5878" max="5878" width="3.5703125" customWidth="1"/>
    <col min="5879" max="5879" width="5.42578125" customWidth="1"/>
    <col min="5880" max="5890" width="10.5703125" customWidth="1"/>
    <col min="5891" max="5891" width="10.5703125" bestFit="1" customWidth="1"/>
    <col min="5892" max="5892" width="11.42578125" customWidth="1"/>
    <col min="5893" max="5893" width="4.5703125" customWidth="1"/>
    <col min="5894" max="5894" width="11.42578125" customWidth="1"/>
    <col min="6113" max="6113" width="4.5703125" customWidth="1"/>
    <col min="6114" max="6114" width="37.85546875" customWidth="1"/>
    <col min="6115" max="6115" width="6.140625" customWidth="1"/>
    <col min="6116" max="6121" width="11.42578125" customWidth="1"/>
    <col min="6122" max="6133" width="5.85546875" customWidth="1"/>
    <col min="6134" max="6134" width="3.5703125" customWidth="1"/>
    <col min="6135" max="6135" width="5.42578125" customWidth="1"/>
    <col min="6136" max="6146" width="10.5703125" customWidth="1"/>
    <col min="6147" max="6147" width="10.5703125" bestFit="1" customWidth="1"/>
    <col min="6148" max="6148" width="11.42578125" customWidth="1"/>
    <col min="6149" max="6149" width="4.5703125" customWidth="1"/>
    <col min="6150" max="6150" width="11.42578125" customWidth="1"/>
    <col min="6369" max="6369" width="4.5703125" customWidth="1"/>
    <col min="6370" max="6370" width="37.85546875" customWidth="1"/>
    <col min="6371" max="6371" width="6.140625" customWidth="1"/>
    <col min="6372" max="6377" width="11.42578125" customWidth="1"/>
    <col min="6378" max="6389" width="5.85546875" customWidth="1"/>
    <col min="6390" max="6390" width="3.5703125" customWidth="1"/>
    <col min="6391" max="6391" width="5.42578125" customWidth="1"/>
    <col min="6392" max="6402" width="10.5703125" customWidth="1"/>
    <col min="6403" max="6403" width="10.5703125" bestFit="1" customWidth="1"/>
    <col min="6404" max="6404" width="11.42578125" customWidth="1"/>
    <col min="6405" max="6405" width="4.5703125" customWidth="1"/>
    <col min="6406" max="6406" width="11.42578125" customWidth="1"/>
    <col min="6625" max="6625" width="4.5703125" customWidth="1"/>
    <col min="6626" max="6626" width="37.85546875" customWidth="1"/>
    <col min="6627" max="6627" width="6.140625" customWidth="1"/>
    <col min="6628" max="6633" width="11.42578125" customWidth="1"/>
    <col min="6634" max="6645" width="5.85546875" customWidth="1"/>
    <col min="6646" max="6646" width="3.5703125" customWidth="1"/>
    <col min="6647" max="6647" width="5.42578125" customWidth="1"/>
    <col min="6648" max="6658" width="10.5703125" customWidth="1"/>
    <col min="6659" max="6659" width="10.5703125" bestFit="1" customWidth="1"/>
    <col min="6660" max="6660" width="11.42578125" customWidth="1"/>
    <col min="6661" max="6661" width="4.5703125" customWidth="1"/>
    <col min="6662" max="6662" width="11.42578125" customWidth="1"/>
    <col min="6881" max="6881" width="4.5703125" customWidth="1"/>
    <col min="6882" max="6882" width="37.85546875" customWidth="1"/>
    <col min="6883" max="6883" width="6.140625" customWidth="1"/>
    <col min="6884" max="6889" width="11.42578125" customWidth="1"/>
    <col min="6890" max="6901" width="5.85546875" customWidth="1"/>
    <col min="6902" max="6902" width="3.5703125" customWidth="1"/>
    <col min="6903" max="6903" width="5.42578125" customWidth="1"/>
    <col min="6904" max="6914" width="10.5703125" customWidth="1"/>
    <col min="6915" max="6915" width="10.5703125" bestFit="1" customWidth="1"/>
    <col min="6916" max="6916" width="11.42578125" customWidth="1"/>
    <col min="6917" max="6917" width="4.5703125" customWidth="1"/>
    <col min="6918" max="6918" width="11.42578125" customWidth="1"/>
    <col min="7137" max="7137" width="4.5703125" customWidth="1"/>
    <col min="7138" max="7138" width="37.85546875" customWidth="1"/>
    <col min="7139" max="7139" width="6.140625" customWidth="1"/>
    <col min="7140" max="7145" width="11.42578125" customWidth="1"/>
    <col min="7146" max="7157" width="5.85546875" customWidth="1"/>
    <col min="7158" max="7158" width="3.5703125" customWidth="1"/>
    <col min="7159" max="7159" width="5.42578125" customWidth="1"/>
    <col min="7160" max="7170" width="10.5703125" customWidth="1"/>
    <col min="7171" max="7171" width="10.5703125" bestFit="1" customWidth="1"/>
    <col min="7172" max="7172" width="11.42578125" customWidth="1"/>
    <col min="7173" max="7173" width="4.5703125" customWidth="1"/>
    <col min="7174" max="7174" width="11.42578125" customWidth="1"/>
    <col min="7393" max="7393" width="4.5703125" customWidth="1"/>
    <col min="7394" max="7394" width="37.85546875" customWidth="1"/>
    <col min="7395" max="7395" width="6.140625" customWidth="1"/>
    <col min="7396" max="7401" width="11.42578125" customWidth="1"/>
    <col min="7402" max="7413" width="5.85546875" customWidth="1"/>
    <col min="7414" max="7414" width="3.5703125" customWidth="1"/>
    <col min="7415" max="7415" width="5.42578125" customWidth="1"/>
    <col min="7416" max="7426" width="10.5703125" customWidth="1"/>
    <col min="7427" max="7427" width="10.5703125" bestFit="1" customWidth="1"/>
    <col min="7428" max="7428" width="11.42578125" customWidth="1"/>
    <col min="7429" max="7429" width="4.5703125" customWidth="1"/>
    <col min="7430" max="7430" width="11.42578125" customWidth="1"/>
    <col min="7649" max="7649" width="4.5703125" customWidth="1"/>
    <col min="7650" max="7650" width="37.85546875" customWidth="1"/>
    <col min="7651" max="7651" width="6.140625" customWidth="1"/>
    <col min="7652" max="7657" width="11.42578125" customWidth="1"/>
    <col min="7658" max="7669" width="5.85546875" customWidth="1"/>
    <col min="7670" max="7670" width="3.5703125" customWidth="1"/>
    <col min="7671" max="7671" width="5.42578125" customWidth="1"/>
    <col min="7672" max="7682" width="10.5703125" customWidth="1"/>
    <col min="7683" max="7683" width="10.5703125" bestFit="1" customWidth="1"/>
    <col min="7684" max="7684" width="11.42578125" customWidth="1"/>
    <col min="7685" max="7685" width="4.5703125" customWidth="1"/>
    <col min="7686" max="7686" width="11.42578125" customWidth="1"/>
    <col min="7905" max="7905" width="4.5703125" customWidth="1"/>
    <col min="7906" max="7906" width="37.85546875" customWidth="1"/>
    <col min="7907" max="7907" width="6.140625" customWidth="1"/>
    <col min="7908" max="7913" width="11.42578125" customWidth="1"/>
    <col min="7914" max="7925" width="5.85546875" customWidth="1"/>
    <col min="7926" max="7926" width="3.5703125" customWidth="1"/>
    <col min="7927" max="7927" width="5.42578125" customWidth="1"/>
    <col min="7928" max="7938" width="10.5703125" customWidth="1"/>
    <col min="7939" max="7939" width="10.5703125" bestFit="1" customWidth="1"/>
    <col min="7940" max="7940" width="11.42578125" customWidth="1"/>
    <col min="7941" max="7941" width="4.5703125" customWidth="1"/>
    <col min="7942" max="7942" width="11.42578125" customWidth="1"/>
    <col min="8161" max="8161" width="4.5703125" customWidth="1"/>
    <col min="8162" max="8162" width="37.85546875" customWidth="1"/>
    <col min="8163" max="8163" width="6.140625" customWidth="1"/>
    <col min="8164" max="8169" width="11.42578125" customWidth="1"/>
    <col min="8170" max="8181" width="5.85546875" customWidth="1"/>
    <col min="8182" max="8182" width="3.5703125" customWidth="1"/>
    <col min="8183" max="8183" width="5.42578125" customWidth="1"/>
    <col min="8184" max="8194" width="10.5703125" customWidth="1"/>
    <col min="8195" max="8195" width="10.5703125" bestFit="1" customWidth="1"/>
    <col min="8196" max="8196" width="11.42578125" customWidth="1"/>
    <col min="8197" max="8197" width="4.5703125" customWidth="1"/>
    <col min="8198" max="8198" width="11.42578125" customWidth="1"/>
    <col min="8417" max="8417" width="4.5703125" customWidth="1"/>
    <col min="8418" max="8418" width="37.85546875" customWidth="1"/>
    <col min="8419" max="8419" width="6.140625" customWidth="1"/>
    <col min="8420" max="8425" width="11.42578125" customWidth="1"/>
    <col min="8426" max="8437" width="5.85546875" customWidth="1"/>
    <col min="8438" max="8438" width="3.5703125" customWidth="1"/>
    <col min="8439" max="8439" width="5.42578125" customWidth="1"/>
    <col min="8440" max="8450" width="10.5703125" customWidth="1"/>
    <col min="8451" max="8451" width="10.5703125" bestFit="1" customWidth="1"/>
    <col min="8452" max="8452" width="11.42578125" customWidth="1"/>
    <col min="8453" max="8453" width="4.5703125" customWidth="1"/>
    <col min="8454" max="8454" width="11.42578125" customWidth="1"/>
    <col min="8673" max="8673" width="4.5703125" customWidth="1"/>
    <col min="8674" max="8674" width="37.85546875" customWidth="1"/>
    <col min="8675" max="8675" width="6.140625" customWidth="1"/>
    <col min="8676" max="8681" width="11.42578125" customWidth="1"/>
    <col min="8682" max="8693" width="5.85546875" customWidth="1"/>
    <col min="8694" max="8694" width="3.5703125" customWidth="1"/>
    <col min="8695" max="8695" width="5.42578125" customWidth="1"/>
    <col min="8696" max="8706" width="10.5703125" customWidth="1"/>
    <col min="8707" max="8707" width="10.5703125" bestFit="1" customWidth="1"/>
    <col min="8708" max="8708" width="11.42578125" customWidth="1"/>
    <col min="8709" max="8709" width="4.5703125" customWidth="1"/>
    <col min="8710" max="8710" width="11.42578125" customWidth="1"/>
    <col min="8929" max="8929" width="4.5703125" customWidth="1"/>
    <col min="8930" max="8930" width="37.85546875" customWidth="1"/>
    <col min="8931" max="8931" width="6.140625" customWidth="1"/>
    <col min="8932" max="8937" width="11.42578125" customWidth="1"/>
    <col min="8938" max="8949" width="5.85546875" customWidth="1"/>
    <col min="8950" max="8950" width="3.5703125" customWidth="1"/>
    <col min="8951" max="8951" width="5.42578125" customWidth="1"/>
    <col min="8952" max="8962" width="10.5703125" customWidth="1"/>
    <col min="8963" max="8963" width="10.5703125" bestFit="1" customWidth="1"/>
    <col min="8964" max="8964" width="11.42578125" customWidth="1"/>
    <col min="8965" max="8965" width="4.5703125" customWidth="1"/>
    <col min="8966" max="8966" width="11.42578125" customWidth="1"/>
    <col min="9185" max="9185" width="4.5703125" customWidth="1"/>
    <col min="9186" max="9186" width="37.85546875" customWidth="1"/>
    <col min="9187" max="9187" width="6.140625" customWidth="1"/>
    <col min="9188" max="9193" width="11.42578125" customWidth="1"/>
    <col min="9194" max="9205" width="5.85546875" customWidth="1"/>
    <col min="9206" max="9206" width="3.5703125" customWidth="1"/>
    <col min="9207" max="9207" width="5.42578125" customWidth="1"/>
    <col min="9208" max="9218" width="10.5703125" customWidth="1"/>
    <col min="9219" max="9219" width="10.5703125" bestFit="1" customWidth="1"/>
    <col min="9220" max="9220" width="11.42578125" customWidth="1"/>
    <col min="9221" max="9221" width="4.5703125" customWidth="1"/>
    <col min="9222" max="9222" width="11.42578125" customWidth="1"/>
    <col min="9441" max="9441" width="4.5703125" customWidth="1"/>
    <col min="9442" max="9442" width="37.85546875" customWidth="1"/>
    <col min="9443" max="9443" width="6.140625" customWidth="1"/>
    <col min="9444" max="9449" width="11.42578125" customWidth="1"/>
    <col min="9450" max="9461" width="5.85546875" customWidth="1"/>
    <col min="9462" max="9462" width="3.5703125" customWidth="1"/>
    <col min="9463" max="9463" width="5.42578125" customWidth="1"/>
    <col min="9464" max="9474" width="10.5703125" customWidth="1"/>
    <col min="9475" max="9475" width="10.5703125" bestFit="1" customWidth="1"/>
    <col min="9476" max="9476" width="11.42578125" customWidth="1"/>
    <col min="9477" max="9477" width="4.5703125" customWidth="1"/>
    <col min="9478" max="9478" width="11.42578125" customWidth="1"/>
    <col min="9697" max="9697" width="4.5703125" customWidth="1"/>
    <col min="9698" max="9698" width="37.85546875" customWidth="1"/>
    <col min="9699" max="9699" width="6.140625" customWidth="1"/>
    <col min="9700" max="9705" width="11.42578125" customWidth="1"/>
    <col min="9706" max="9717" width="5.85546875" customWidth="1"/>
    <col min="9718" max="9718" width="3.5703125" customWidth="1"/>
    <col min="9719" max="9719" width="5.42578125" customWidth="1"/>
    <col min="9720" max="9730" width="10.5703125" customWidth="1"/>
    <col min="9731" max="9731" width="10.5703125" bestFit="1" customWidth="1"/>
    <col min="9732" max="9732" width="11.42578125" customWidth="1"/>
    <col min="9733" max="9733" width="4.5703125" customWidth="1"/>
    <col min="9734" max="9734" width="11.42578125" customWidth="1"/>
    <col min="9953" max="9953" width="4.5703125" customWidth="1"/>
    <col min="9954" max="9954" width="37.85546875" customWidth="1"/>
    <col min="9955" max="9955" width="6.140625" customWidth="1"/>
    <col min="9956" max="9961" width="11.42578125" customWidth="1"/>
    <col min="9962" max="9973" width="5.85546875" customWidth="1"/>
    <col min="9974" max="9974" width="3.5703125" customWidth="1"/>
    <col min="9975" max="9975" width="5.42578125" customWidth="1"/>
    <col min="9976" max="9986" width="10.5703125" customWidth="1"/>
    <col min="9987" max="9987" width="10.5703125" bestFit="1" customWidth="1"/>
    <col min="9988" max="9988" width="11.42578125" customWidth="1"/>
    <col min="9989" max="9989" width="4.5703125" customWidth="1"/>
    <col min="9990" max="9990" width="11.42578125" customWidth="1"/>
    <col min="10209" max="10209" width="4.5703125" customWidth="1"/>
    <col min="10210" max="10210" width="37.85546875" customWidth="1"/>
    <col min="10211" max="10211" width="6.140625" customWidth="1"/>
    <col min="10212" max="10217" width="11.42578125" customWidth="1"/>
    <col min="10218" max="10229" width="5.85546875" customWidth="1"/>
    <col min="10230" max="10230" width="3.5703125" customWidth="1"/>
    <col min="10231" max="10231" width="5.42578125" customWidth="1"/>
    <col min="10232" max="10242" width="10.5703125" customWidth="1"/>
    <col min="10243" max="10243" width="10.5703125" bestFit="1" customWidth="1"/>
    <col min="10244" max="10244" width="11.42578125" customWidth="1"/>
    <col min="10245" max="10245" width="4.5703125" customWidth="1"/>
    <col min="10246" max="10246" width="11.42578125" customWidth="1"/>
    <col min="10465" max="10465" width="4.5703125" customWidth="1"/>
    <col min="10466" max="10466" width="37.85546875" customWidth="1"/>
    <col min="10467" max="10467" width="6.140625" customWidth="1"/>
    <col min="10468" max="10473" width="11.42578125" customWidth="1"/>
    <col min="10474" max="10485" width="5.85546875" customWidth="1"/>
    <col min="10486" max="10486" width="3.5703125" customWidth="1"/>
    <col min="10487" max="10487" width="5.42578125" customWidth="1"/>
    <col min="10488" max="10498" width="10.5703125" customWidth="1"/>
    <col min="10499" max="10499" width="10.5703125" bestFit="1" customWidth="1"/>
    <col min="10500" max="10500" width="11.42578125" customWidth="1"/>
    <col min="10501" max="10501" width="4.5703125" customWidth="1"/>
    <col min="10502" max="10502" width="11.42578125" customWidth="1"/>
    <col min="10721" max="10721" width="4.5703125" customWidth="1"/>
    <col min="10722" max="10722" width="37.85546875" customWidth="1"/>
    <col min="10723" max="10723" width="6.140625" customWidth="1"/>
    <col min="10724" max="10729" width="11.42578125" customWidth="1"/>
    <col min="10730" max="10741" width="5.85546875" customWidth="1"/>
    <col min="10742" max="10742" width="3.5703125" customWidth="1"/>
    <col min="10743" max="10743" width="5.42578125" customWidth="1"/>
    <col min="10744" max="10754" width="10.5703125" customWidth="1"/>
    <col min="10755" max="10755" width="10.5703125" bestFit="1" customWidth="1"/>
    <col min="10756" max="10756" width="11.42578125" customWidth="1"/>
    <col min="10757" max="10757" width="4.5703125" customWidth="1"/>
    <col min="10758" max="10758" width="11.42578125" customWidth="1"/>
    <col min="10977" max="10977" width="4.5703125" customWidth="1"/>
    <col min="10978" max="10978" width="37.85546875" customWidth="1"/>
    <col min="10979" max="10979" width="6.140625" customWidth="1"/>
    <col min="10980" max="10985" width="11.42578125" customWidth="1"/>
    <col min="10986" max="10997" width="5.85546875" customWidth="1"/>
    <col min="10998" max="10998" width="3.5703125" customWidth="1"/>
    <col min="10999" max="10999" width="5.42578125" customWidth="1"/>
    <col min="11000" max="11010" width="10.5703125" customWidth="1"/>
    <col min="11011" max="11011" width="10.5703125" bestFit="1" customWidth="1"/>
    <col min="11012" max="11012" width="11.42578125" customWidth="1"/>
    <col min="11013" max="11013" width="4.5703125" customWidth="1"/>
    <col min="11014" max="11014" width="11.42578125" customWidth="1"/>
    <col min="11233" max="11233" width="4.5703125" customWidth="1"/>
    <col min="11234" max="11234" width="37.85546875" customWidth="1"/>
    <col min="11235" max="11235" width="6.140625" customWidth="1"/>
    <col min="11236" max="11241" width="11.42578125" customWidth="1"/>
    <col min="11242" max="11253" width="5.85546875" customWidth="1"/>
    <col min="11254" max="11254" width="3.5703125" customWidth="1"/>
    <col min="11255" max="11255" width="5.42578125" customWidth="1"/>
    <col min="11256" max="11266" width="10.5703125" customWidth="1"/>
    <col min="11267" max="11267" width="10.5703125" bestFit="1" customWidth="1"/>
    <col min="11268" max="11268" width="11.42578125" customWidth="1"/>
    <col min="11269" max="11269" width="4.5703125" customWidth="1"/>
    <col min="11270" max="11270" width="11.42578125" customWidth="1"/>
    <col min="11489" max="11489" width="4.5703125" customWidth="1"/>
    <col min="11490" max="11490" width="37.85546875" customWidth="1"/>
    <col min="11491" max="11491" width="6.140625" customWidth="1"/>
    <col min="11492" max="11497" width="11.42578125" customWidth="1"/>
    <col min="11498" max="11509" width="5.85546875" customWidth="1"/>
    <col min="11510" max="11510" width="3.5703125" customWidth="1"/>
    <col min="11511" max="11511" width="5.42578125" customWidth="1"/>
    <col min="11512" max="11522" width="10.5703125" customWidth="1"/>
    <col min="11523" max="11523" width="10.5703125" bestFit="1" customWidth="1"/>
    <col min="11524" max="11524" width="11.42578125" customWidth="1"/>
    <col min="11525" max="11525" width="4.5703125" customWidth="1"/>
    <col min="11526" max="11526" width="11.42578125" customWidth="1"/>
    <col min="11745" max="11745" width="4.5703125" customWidth="1"/>
    <col min="11746" max="11746" width="37.85546875" customWidth="1"/>
    <col min="11747" max="11747" width="6.140625" customWidth="1"/>
    <col min="11748" max="11753" width="11.42578125" customWidth="1"/>
    <col min="11754" max="11765" width="5.85546875" customWidth="1"/>
    <col min="11766" max="11766" width="3.5703125" customWidth="1"/>
    <col min="11767" max="11767" width="5.42578125" customWidth="1"/>
    <col min="11768" max="11778" width="10.5703125" customWidth="1"/>
    <col min="11779" max="11779" width="10.5703125" bestFit="1" customWidth="1"/>
    <col min="11780" max="11780" width="11.42578125" customWidth="1"/>
    <col min="11781" max="11781" width="4.5703125" customWidth="1"/>
    <col min="11782" max="11782" width="11.42578125" customWidth="1"/>
    <col min="12001" max="12001" width="4.5703125" customWidth="1"/>
    <col min="12002" max="12002" width="37.85546875" customWidth="1"/>
    <col min="12003" max="12003" width="6.140625" customWidth="1"/>
    <col min="12004" max="12009" width="11.42578125" customWidth="1"/>
    <col min="12010" max="12021" width="5.85546875" customWidth="1"/>
    <col min="12022" max="12022" width="3.5703125" customWidth="1"/>
    <col min="12023" max="12023" width="5.42578125" customWidth="1"/>
    <col min="12024" max="12034" width="10.5703125" customWidth="1"/>
    <col min="12035" max="12035" width="10.5703125" bestFit="1" customWidth="1"/>
    <col min="12036" max="12036" width="11.42578125" customWidth="1"/>
    <col min="12037" max="12037" width="4.5703125" customWidth="1"/>
    <col min="12038" max="12038" width="11.42578125" customWidth="1"/>
    <col min="12257" max="12257" width="4.5703125" customWidth="1"/>
    <col min="12258" max="12258" width="37.85546875" customWidth="1"/>
    <col min="12259" max="12259" width="6.140625" customWidth="1"/>
    <col min="12260" max="12265" width="11.42578125" customWidth="1"/>
    <col min="12266" max="12277" width="5.85546875" customWidth="1"/>
    <col min="12278" max="12278" width="3.5703125" customWidth="1"/>
    <col min="12279" max="12279" width="5.42578125" customWidth="1"/>
    <col min="12280" max="12290" width="10.5703125" customWidth="1"/>
    <col min="12291" max="12291" width="10.5703125" bestFit="1" customWidth="1"/>
    <col min="12292" max="12292" width="11.42578125" customWidth="1"/>
    <col min="12293" max="12293" width="4.5703125" customWidth="1"/>
    <col min="12294" max="12294" width="11.42578125" customWidth="1"/>
    <col min="12513" max="12513" width="4.5703125" customWidth="1"/>
    <col min="12514" max="12514" width="37.85546875" customWidth="1"/>
    <col min="12515" max="12515" width="6.140625" customWidth="1"/>
    <col min="12516" max="12521" width="11.42578125" customWidth="1"/>
    <col min="12522" max="12533" width="5.85546875" customWidth="1"/>
    <col min="12534" max="12534" width="3.5703125" customWidth="1"/>
    <col min="12535" max="12535" width="5.42578125" customWidth="1"/>
    <col min="12536" max="12546" width="10.5703125" customWidth="1"/>
    <col min="12547" max="12547" width="10.5703125" bestFit="1" customWidth="1"/>
    <col min="12548" max="12548" width="11.42578125" customWidth="1"/>
    <col min="12549" max="12549" width="4.5703125" customWidth="1"/>
    <col min="12550" max="12550" width="11.42578125" customWidth="1"/>
    <col min="12769" max="12769" width="4.5703125" customWidth="1"/>
    <col min="12770" max="12770" width="37.85546875" customWidth="1"/>
    <col min="12771" max="12771" width="6.140625" customWidth="1"/>
    <col min="12772" max="12777" width="11.42578125" customWidth="1"/>
    <col min="12778" max="12789" width="5.85546875" customWidth="1"/>
    <col min="12790" max="12790" width="3.5703125" customWidth="1"/>
    <col min="12791" max="12791" width="5.42578125" customWidth="1"/>
    <col min="12792" max="12802" width="10.5703125" customWidth="1"/>
    <col min="12803" max="12803" width="10.5703125" bestFit="1" customWidth="1"/>
    <col min="12804" max="12804" width="11.42578125" customWidth="1"/>
    <col min="12805" max="12805" width="4.5703125" customWidth="1"/>
    <col min="12806" max="12806" width="11.42578125" customWidth="1"/>
    <col min="13025" max="13025" width="4.5703125" customWidth="1"/>
    <col min="13026" max="13026" width="37.85546875" customWidth="1"/>
    <col min="13027" max="13027" width="6.140625" customWidth="1"/>
    <col min="13028" max="13033" width="11.42578125" customWidth="1"/>
    <col min="13034" max="13045" width="5.85546875" customWidth="1"/>
    <col min="13046" max="13046" width="3.5703125" customWidth="1"/>
    <col min="13047" max="13047" width="5.42578125" customWidth="1"/>
    <col min="13048" max="13058" width="10.5703125" customWidth="1"/>
    <col min="13059" max="13059" width="10.5703125" bestFit="1" customWidth="1"/>
    <col min="13060" max="13060" width="11.42578125" customWidth="1"/>
    <col min="13061" max="13061" width="4.5703125" customWidth="1"/>
    <col min="13062" max="13062" width="11.42578125" customWidth="1"/>
    <col min="13281" max="13281" width="4.5703125" customWidth="1"/>
    <col min="13282" max="13282" width="37.85546875" customWidth="1"/>
    <col min="13283" max="13283" width="6.140625" customWidth="1"/>
    <col min="13284" max="13289" width="11.42578125" customWidth="1"/>
    <col min="13290" max="13301" width="5.85546875" customWidth="1"/>
    <col min="13302" max="13302" width="3.5703125" customWidth="1"/>
    <col min="13303" max="13303" width="5.42578125" customWidth="1"/>
    <col min="13304" max="13314" width="10.5703125" customWidth="1"/>
    <col min="13315" max="13315" width="10.5703125" bestFit="1" customWidth="1"/>
    <col min="13316" max="13316" width="11.42578125" customWidth="1"/>
    <col min="13317" max="13317" width="4.5703125" customWidth="1"/>
    <col min="13318" max="13318" width="11.42578125" customWidth="1"/>
    <col min="13537" max="13537" width="4.5703125" customWidth="1"/>
    <col min="13538" max="13538" width="37.85546875" customWidth="1"/>
    <col min="13539" max="13539" width="6.140625" customWidth="1"/>
    <col min="13540" max="13545" width="11.42578125" customWidth="1"/>
    <col min="13546" max="13557" width="5.85546875" customWidth="1"/>
    <col min="13558" max="13558" width="3.5703125" customWidth="1"/>
    <col min="13559" max="13559" width="5.42578125" customWidth="1"/>
    <col min="13560" max="13570" width="10.5703125" customWidth="1"/>
    <col min="13571" max="13571" width="10.5703125" bestFit="1" customWidth="1"/>
    <col min="13572" max="13572" width="11.42578125" customWidth="1"/>
    <col min="13573" max="13573" width="4.5703125" customWidth="1"/>
    <col min="13574" max="13574" width="11.42578125" customWidth="1"/>
    <col min="13793" max="13793" width="4.5703125" customWidth="1"/>
    <col min="13794" max="13794" width="37.85546875" customWidth="1"/>
    <col min="13795" max="13795" width="6.140625" customWidth="1"/>
    <col min="13796" max="13801" width="11.42578125" customWidth="1"/>
    <col min="13802" max="13813" width="5.85546875" customWidth="1"/>
    <col min="13814" max="13814" width="3.5703125" customWidth="1"/>
    <col min="13815" max="13815" width="5.42578125" customWidth="1"/>
    <col min="13816" max="13826" width="10.5703125" customWidth="1"/>
    <col min="13827" max="13827" width="10.5703125" bestFit="1" customWidth="1"/>
    <col min="13828" max="13828" width="11.42578125" customWidth="1"/>
    <col min="13829" max="13829" width="4.5703125" customWidth="1"/>
    <col min="13830" max="13830" width="11.42578125" customWidth="1"/>
    <col min="14049" max="14049" width="4.5703125" customWidth="1"/>
    <col min="14050" max="14050" width="37.85546875" customWidth="1"/>
    <col min="14051" max="14051" width="6.140625" customWidth="1"/>
    <col min="14052" max="14057" width="11.42578125" customWidth="1"/>
    <col min="14058" max="14069" width="5.85546875" customWidth="1"/>
    <col min="14070" max="14070" width="3.5703125" customWidth="1"/>
    <col min="14071" max="14071" width="5.42578125" customWidth="1"/>
    <col min="14072" max="14082" width="10.5703125" customWidth="1"/>
    <col min="14083" max="14083" width="10.5703125" bestFit="1" customWidth="1"/>
    <col min="14084" max="14084" width="11.42578125" customWidth="1"/>
    <col min="14085" max="14085" width="4.5703125" customWidth="1"/>
    <col min="14086" max="14086" width="11.42578125" customWidth="1"/>
    <col min="14305" max="14305" width="4.5703125" customWidth="1"/>
    <col min="14306" max="14306" width="37.85546875" customWidth="1"/>
    <col min="14307" max="14307" width="6.140625" customWidth="1"/>
    <col min="14308" max="14313" width="11.42578125" customWidth="1"/>
    <col min="14314" max="14325" width="5.85546875" customWidth="1"/>
    <col min="14326" max="14326" width="3.5703125" customWidth="1"/>
    <col min="14327" max="14327" width="5.42578125" customWidth="1"/>
    <col min="14328" max="14338" width="10.5703125" customWidth="1"/>
    <col min="14339" max="14339" width="10.5703125" bestFit="1" customWidth="1"/>
    <col min="14340" max="14340" width="11.42578125" customWidth="1"/>
    <col min="14341" max="14341" width="4.5703125" customWidth="1"/>
    <col min="14342" max="14342" width="11.42578125" customWidth="1"/>
    <col min="14561" max="14561" width="4.5703125" customWidth="1"/>
    <col min="14562" max="14562" width="37.85546875" customWidth="1"/>
    <col min="14563" max="14563" width="6.140625" customWidth="1"/>
    <col min="14564" max="14569" width="11.42578125" customWidth="1"/>
    <col min="14570" max="14581" width="5.85546875" customWidth="1"/>
    <col min="14582" max="14582" width="3.5703125" customWidth="1"/>
    <col min="14583" max="14583" width="5.42578125" customWidth="1"/>
    <col min="14584" max="14594" width="10.5703125" customWidth="1"/>
    <col min="14595" max="14595" width="10.5703125" bestFit="1" customWidth="1"/>
    <col min="14596" max="14596" width="11.42578125" customWidth="1"/>
    <col min="14597" max="14597" width="4.5703125" customWidth="1"/>
    <col min="14598" max="14598" width="11.42578125" customWidth="1"/>
    <col min="14817" max="14817" width="4.5703125" customWidth="1"/>
    <col min="14818" max="14818" width="37.85546875" customWidth="1"/>
    <col min="14819" max="14819" width="6.140625" customWidth="1"/>
    <col min="14820" max="14825" width="11.42578125" customWidth="1"/>
    <col min="14826" max="14837" width="5.85546875" customWidth="1"/>
    <col min="14838" max="14838" width="3.5703125" customWidth="1"/>
    <col min="14839" max="14839" width="5.42578125" customWidth="1"/>
    <col min="14840" max="14850" width="10.5703125" customWidth="1"/>
    <col min="14851" max="14851" width="10.5703125" bestFit="1" customWidth="1"/>
    <col min="14852" max="14852" width="11.42578125" customWidth="1"/>
    <col min="14853" max="14853" width="4.5703125" customWidth="1"/>
    <col min="14854" max="14854" width="11.42578125" customWidth="1"/>
    <col min="15073" max="15073" width="4.5703125" customWidth="1"/>
    <col min="15074" max="15074" width="37.85546875" customWidth="1"/>
    <col min="15075" max="15075" width="6.140625" customWidth="1"/>
    <col min="15076" max="15081" width="11.42578125" customWidth="1"/>
    <col min="15082" max="15093" width="5.85546875" customWidth="1"/>
    <col min="15094" max="15094" width="3.5703125" customWidth="1"/>
    <col min="15095" max="15095" width="5.42578125" customWidth="1"/>
    <col min="15096" max="15106" width="10.5703125" customWidth="1"/>
    <col min="15107" max="15107" width="10.5703125" bestFit="1" customWidth="1"/>
    <col min="15108" max="15108" width="11.42578125" customWidth="1"/>
    <col min="15109" max="15109" width="4.5703125" customWidth="1"/>
    <col min="15110" max="15110" width="11.42578125" customWidth="1"/>
    <col min="15329" max="15329" width="4.5703125" customWidth="1"/>
    <col min="15330" max="15330" width="37.85546875" customWidth="1"/>
    <col min="15331" max="15331" width="6.140625" customWidth="1"/>
    <col min="15332" max="15337" width="11.42578125" customWidth="1"/>
    <col min="15338" max="15349" width="5.85546875" customWidth="1"/>
    <col min="15350" max="15350" width="3.5703125" customWidth="1"/>
    <col min="15351" max="15351" width="5.42578125" customWidth="1"/>
    <col min="15352" max="15362" width="10.5703125" customWidth="1"/>
    <col min="15363" max="15363" width="10.5703125" bestFit="1" customWidth="1"/>
    <col min="15364" max="15364" width="11.42578125" customWidth="1"/>
    <col min="15365" max="15365" width="4.5703125" customWidth="1"/>
    <col min="15366" max="15366" width="11.42578125" customWidth="1"/>
    <col min="15585" max="15585" width="4.5703125" customWidth="1"/>
    <col min="15586" max="15586" width="37.85546875" customWidth="1"/>
    <col min="15587" max="15587" width="6.140625" customWidth="1"/>
    <col min="15588" max="15593" width="11.42578125" customWidth="1"/>
    <col min="15594" max="15605" width="5.85546875" customWidth="1"/>
    <col min="15606" max="15606" width="3.5703125" customWidth="1"/>
    <col min="15607" max="15607" width="5.42578125" customWidth="1"/>
    <col min="15608" max="15618" width="10.5703125" customWidth="1"/>
    <col min="15619" max="15619" width="10.5703125" bestFit="1" customWidth="1"/>
    <col min="15620" max="15620" width="11.42578125" customWidth="1"/>
    <col min="15621" max="15621" width="4.5703125" customWidth="1"/>
    <col min="15622" max="15622" width="11.42578125" customWidth="1"/>
    <col min="15841" max="15841" width="4.5703125" customWidth="1"/>
    <col min="15842" max="15842" width="37.85546875" customWidth="1"/>
    <col min="15843" max="15843" width="6.140625" customWidth="1"/>
    <col min="15844" max="15849" width="11.42578125" customWidth="1"/>
    <col min="15850" max="15861" width="5.85546875" customWidth="1"/>
    <col min="15862" max="15862" width="3.5703125" customWidth="1"/>
    <col min="15863" max="15863" width="5.42578125" customWidth="1"/>
    <col min="15864" max="15874" width="10.5703125" customWidth="1"/>
    <col min="15875" max="15875" width="10.5703125" bestFit="1" customWidth="1"/>
    <col min="15876" max="15876" width="11.42578125" customWidth="1"/>
    <col min="15877" max="15877" width="4.5703125" customWidth="1"/>
    <col min="15878" max="15878" width="11.42578125" customWidth="1"/>
    <col min="16097" max="16097" width="4.5703125" customWidth="1"/>
    <col min="16098" max="16098" width="37.85546875" customWidth="1"/>
    <col min="16099" max="16099" width="6.140625" customWidth="1"/>
    <col min="16100" max="16105" width="11.42578125" customWidth="1"/>
    <col min="16106" max="16117" width="5.85546875" customWidth="1"/>
    <col min="16118" max="16118" width="3.5703125" customWidth="1"/>
    <col min="16119" max="16119" width="5.42578125" customWidth="1"/>
    <col min="16120" max="16130" width="10.5703125" customWidth="1"/>
    <col min="16131" max="16131" width="10.5703125" bestFit="1" customWidth="1"/>
    <col min="16132" max="16132" width="11.42578125" customWidth="1"/>
    <col min="16133" max="16133" width="4.5703125" customWidth="1"/>
    <col min="16134" max="16134" width="11.42578125" customWidth="1"/>
  </cols>
  <sheetData>
    <row r="1" spans="1:104" x14ac:dyDescent="0.25">
      <c r="B1" s="111"/>
      <c r="C1" s="168"/>
      <c r="D1" s="113"/>
      <c r="E1" s="112"/>
      <c r="F1" s="112"/>
      <c r="G1" s="112"/>
    </row>
    <row r="2" spans="1:104" s="1" customFormat="1" ht="27.75" customHeight="1" thickBot="1" x14ac:dyDescent="0.5">
      <c r="A2" s="80"/>
      <c r="B2" s="81" t="s">
        <v>0</v>
      </c>
      <c r="C2" s="169"/>
      <c r="D2" s="31"/>
      <c r="E2" s="27"/>
      <c r="F2" s="28"/>
      <c r="G2" s="28"/>
      <c r="H2" s="28"/>
      <c r="I2" s="28"/>
      <c r="J2" s="28"/>
    </row>
    <row r="3" spans="1:104" ht="21.75" customHeight="1" thickTop="1" thickBot="1" x14ac:dyDescent="0.3">
      <c r="A3" s="20"/>
      <c r="B3" s="21"/>
      <c r="C3" s="170" t="s">
        <v>1</v>
      </c>
      <c r="D3" s="124">
        <v>2025</v>
      </c>
      <c r="E3" s="119">
        <f>D3+1</f>
        <v>2026</v>
      </c>
      <c r="F3" s="119">
        <f t="shared" ref="F3:J3" si="0">E3+1</f>
        <v>2027</v>
      </c>
      <c r="G3" s="119">
        <f t="shared" si="0"/>
        <v>2028</v>
      </c>
      <c r="H3" s="119">
        <f t="shared" si="0"/>
        <v>2029</v>
      </c>
      <c r="I3" s="119">
        <f t="shared" si="0"/>
        <v>2030</v>
      </c>
      <c r="J3" s="119">
        <f t="shared" si="0"/>
        <v>2031</v>
      </c>
    </row>
    <row r="4" spans="1:104" s="22" customFormat="1" ht="19.5" thickBot="1" x14ac:dyDescent="0.35">
      <c r="A4" s="40" t="s">
        <v>2</v>
      </c>
      <c r="B4" s="41"/>
      <c r="C4" s="171"/>
      <c r="D4" s="43"/>
      <c r="E4" s="42"/>
      <c r="F4" s="42"/>
      <c r="G4" s="42"/>
      <c r="H4" s="42"/>
      <c r="I4" s="42"/>
      <c r="J4" s="42"/>
      <c r="K4" s="55"/>
      <c r="L4" s="55"/>
      <c r="M4" s="55"/>
      <c r="N4" s="55"/>
      <c r="O4" s="55"/>
      <c r="P4" s="55"/>
      <c r="Q4" s="55"/>
      <c r="R4" s="115"/>
      <c r="S4" s="115"/>
      <c r="T4" s="115"/>
      <c r="U4" s="115"/>
      <c r="V4" s="115"/>
      <c r="W4" s="115"/>
      <c r="X4" s="115"/>
      <c r="Y4" s="115"/>
      <c r="Z4" s="115"/>
      <c r="AA4" s="115"/>
      <c r="AB4" s="115"/>
      <c r="AC4" s="115"/>
      <c r="AD4" s="115"/>
      <c r="AE4" s="115"/>
      <c r="AF4" s="115"/>
      <c r="AG4" s="115"/>
      <c r="AH4" s="115"/>
      <c r="AI4" s="115"/>
      <c r="AJ4" s="115"/>
      <c r="AK4" s="115"/>
      <c r="AL4" s="115"/>
      <c r="AM4" s="115"/>
      <c r="AN4" s="115"/>
      <c r="AO4" s="115"/>
      <c r="AP4" s="115"/>
      <c r="AQ4" s="115"/>
      <c r="AR4" s="115"/>
      <c r="AS4" s="115"/>
      <c r="AT4" s="115"/>
      <c r="AU4" s="115"/>
      <c r="AV4" s="115"/>
      <c r="AW4" s="115"/>
      <c r="AX4" s="115"/>
      <c r="AY4" s="115"/>
      <c r="AZ4" s="115"/>
      <c r="BA4" s="115"/>
      <c r="BB4" s="115"/>
      <c r="BC4" s="115"/>
      <c r="BD4" s="115"/>
      <c r="BE4" s="115"/>
      <c r="BF4" s="115"/>
      <c r="BG4" s="115"/>
      <c r="BH4" s="115"/>
      <c r="BI4" s="115"/>
      <c r="BJ4" s="115"/>
      <c r="BK4" s="115"/>
      <c r="BL4" s="115"/>
      <c r="BM4" s="115"/>
      <c r="BN4" s="115"/>
      <c r="BO4" s="115"/>
      <c r="BP4" s="115"/>
      <c r="BQ4" s="115"/>
      <c r="BR4" s="115"/>
      <c r="BS4" s="115"/>
      <c r="BT4" s="115"/>
      <c r="BU4" s="115"/>
      <c r="BV4" s="115"/>
      <c r="BW4" s="115"/>
      <c r="BX4" s="115"/>
      <c r="BY4" s="115"/>
      <c r="BZ4" s="115"/>
      <c r="CA4" s="115"/>
      <c r="CB4" s="115"/>
      <c r="CC4" s="115"/>
      <c r="CD4" s="115"/>
      <c r="CE4" s="115"/>
      <c r="CF4" s="115"/>
      <c r="CG4" s="115"/>
      <c r="CH4" s="115"/>
      <c r="CI4" s="115"/>
      <c r="CJ4" s="115"/>
      <c r="CK4" s="115"/>
      <c r="CL4" s="115"/>
      <c r="CM4" s="115"/>
      <c r="CN4" s="115"/>
      <c r="CO4" s="115"/>
      <c r="CP4" s="115"/>
      <c r="CQ4" s="115"/>
      <c r="CR4" s="115"/>
      <c r="CS4" s="115"/>
      <c r="CT4" s="115"/>
      <c r="CU4" s="115"/>
      <c r="CV4" s="115"/>
      <c r="CW4" s="115"/>
      <c r="CX4" s="115"/>
      <c r="CY4" s="115"/>
      <c r="CZ4" s="115"/>
    </row>
    <row r="5" spans="1:104" s="23" customFormat="1" hidden="1" x14ac:dyDescent="0.25">
      <c r="A5" s="56" t="s">
        <v>3</v>
      </c>
      <c r="B5" s="57"/>
      <c r="C5" s="172"/>
      <c r="D5" s="59"/>
      <c r="E5" s="58"/>
      <c r="F5" s="58"/>
      <c r="G5" s="58"/>
      <c r="H5" s="58"/>
      <c r="I5" s="58"/>
      <c r="J5" s="58"/>
      <c r="K5"/>
      <c r="L5"/>
      <c r="M5"/>
      <c r="N5"/>
      <c r="O5"/>
      <c r="P5"/>
      <c r="Q5"/>
      <c r="R5" s="116"/>
      <c r="S5" s="116"/>
      <c r="T5" s="116"/>
      <c r="U5" s="116"/>
      <c r="V5" s="116"/>
      <c r="W5" s="116"/>
      <c r="X5" s="116"/>
      <c r="Y5" s="116"/>
      <c r="Z5" s="116"/>
      <c r="AA5" s="116"/>
      <c r="AB5" s="116"/>
      <c r="AC5" s="116"/>
      <c r="AD5" s="116"/>
      <c r="AE5" s="116"/>
      <c r="AF5" s="116"/>
      <c r="AG5" s="116"/>
      <c r="AH5" s="116"/>
      <c r="AI5" s="116"/>
      <c r="AJ5" s="116"/>
      <c r="AK5" s="116"/>
      <c r="AL5" s="116"/>
      <c r="AM5" s="116"/>
      <c r="AN5" s="116"/>
      <c r="AO5" s="116"/>
      <c r="AP5" s="116"/>
      <c r="AQ5" s="116"/>
      <c r="AR5" s="116"/>
      <c r="AS5" s="116"/>
      <c r="AT5" s="116"/>
      <c r="AU5" s="116"/>
      <c r="AV5" s="116"/>
      <c r="AW5" s="116"/>
      <c r="AX5" s="116"/>
      <c r="AY5" s="116"/>
      <c r="AZ5" s="116"/>
      <c r="BA5" s="116"/>
      <c r="BB5" s="116"/>
      <c r="BC5" s="116"/>
      <c r="BD5" s="116"/>
      <c r="BE5" s="116"/>
      <c r="BF5" s="116"/>
      <c r="BG5" s="116"/>
      <c r="BH5" s="116"/>
      <c r="BI5" s="116"/>
      <c r="BJ5" s="116"/>
      <c r="BK5" s="116"/>
      <c r="BL5" s="116"/>
      <c r="BM5" s="116"/>
      <c r="BN5" s="116"/>
      <c r="BO5" s="116"/>
      <c r="BP5" s="116"/>
      <c r="BQ5" s="116"/>
      <c r="BR5" s="116"/>
      <c r="BS5" s="116"/>
      <c r="BT5" s="116"/>
      <c r="BU5" s="116"/>
      <c r="BV5" s="116"/>
      <c r="BW5" s="116"/>
      <c r="BX5" s="116"/>
      <c r="BY5" s="116"/>
      <c r="BZ5" s="116"/>
      <c r="CA5" s="116"/>
      <c r="CB5" s="116"/>
      <c r="CC5" s="116"/>
      <c r="CD5" s="116"/>
      <c r="CE5" s="116"/>
      <c r="CF5" s="116"/>
      <c r="CG5" s="116"/>
      <c r="CH5" s="116"/>
      <c r="CI5" s="116"/>
      <c r="CJ5" s="116"/>
      <c r="CK5" s="116"/>
      <c r="CL5" s="116"/>
      <c r="CM5" s="116"/>
      <c r="CN5" s="116"/>
      <c r="CO5" s="116"/>
      <c r="CP5" s="116"/>
      <c r="CQ5" s="116"/>
      <c r="CR5" s="116"/>
      <c r="CS5" s="116"/>
      <c r="CT5" s="116"/>
      <c r="CU5" s="116"/>
      <c r="CV5" s="116"/>
      <c r="CW5" s="116"/>
      <c r="CX5" s="116"/>
      <c r="CY5" s="116"/>
      <c r="CZ5" s="116"/>
    </row>
    <row r="6" spans="1:104" hidden="1" x14ac:dyDescent="0.25">
      <c r="A6" s="2" t="s">
        <v>4</v>
      </c>
      <c r="B6" s="3" t="s">
        <v>5</v>
      </c>
      <c r="C6" s="173">
        <v>0.255</v>
      </c>
      <c r="D6" s="93"/>
      <c r="E6" s="93">
        <f t="shared" ref="E6:J6" si="1">E7*E8</f>
        <v>0</v>
      </c>
      <c r="F6" s="93">
        <f t="shared" si="1"/>
        <v>0</v>
      </c>
      <c r="G6" s="93">
        <f t="shared" si="1"/>
        <v>0</v>
      </c>
      <c r="H6" s="93">
        <f t="shared" si="1"/>
        <v>0</v>
      </c>
      <c r="I6" s="93">
        <f t="shared" si="1"/>
        <v>0</v>
      </c>
      <c r="J6" s="93">
        <f t="shared" si="1"/>
        <v>0</v>
      </c>
      <c r="R6" s="116"/>
      <c r="S6" s="116"/>
      <c r="T6" s="116"/>
      <c r="U6" s="116"/>
      <c r="V6" s="116"/>
      <c r="W6" s="116"/>
      <c r="X6" s="116"/>
      <c r="Y6" s="116"/>
      <c r="Z6" s="116"/>
      <c r="AA6" s="116"/>
      <c r="AB6" s="116"/>
      <c r="AC6" s="116"/>
      <c r="AD6" s="116"/>
      <c r="AE6" s="116"/>
      <c r="AF6" s="116"/>
      <c r="AG6" s="116"/>
      <c r="AH6" s="116"/>
      <c r="AI6" s="116"/>
      <c r="AJ6" s="116"/>
      <c r="AK6" s="116"/>
      <c r="AL6" s="116"/>
      <c r="AM6" s="116"/>
      <c r="AN6" s="116"/>
      <c r="AO6" s="116"/>
      <c r="AP6" s="116"/>
      <c r="AQ6" s="116"/>
      <c r="AR6" s="116"/>
      <c r="AS6" s="116"/>
      <c r="AT6" s="116"/>
      <c r="AU6" s="116"/>
      <c r="AV6" s="116"/>
      <c r="AW6" s="116"/>
      <c r="AX6" s="116"/>
      <c r="AY6" s="116"/>
      <c r="AZ6" s="116"/>
      <c r="BA6" s="116"/>
      <c r="BB6" s="116"/>
      <c r="BC6" s="116"/>
      <c r="BD6" s="116"/>
      <c r="BE6" s="116"/>
      <c r="BF6" s="116"/>
      <c r="BG6" s="116"/>
      <c r="BH6" s="116"/>
      <c r="BI6" s="116"/>
      <c r="BJ6" s="116"/>
      <c r="BK6" s="116"/>
      <c r="BL6" s="116"/>
      <c r="BM6" s="116"/>
      <c r="BN6" s="116"/>
      <c r="BO6" s="116"/>
      <c r="BP6" s="116"/>
      <c r="BQ6" s="116"/>
      <c r="BR6" s="116"/>
      <c r="BS6" s="116"/>
      <c r="BT6" s="116"/>
      <c r="BU6" s="116"/>
      <c r="BV6" s="116"/>
      <c r="BW6" s="116"/>
      <c r="BX6" s="116"/>
      <c r="BY6" s="116"/>
      <c r="BZ6" s="116"/>
      <c r="CA6" s="116"/>
      <c r="CB6" s="116"/>
      <c r="CC6" s="116"/>
      <c r="CD6" s="116"/>
      <c r="CE6" s="116"/>
      <c r="CF6" s="116"/>
      <c r="CG6" s="116"/>
      <c r="CH6" s="116"/>
      <c r="CI6" s="116"/>
      <c r="CJ6" s="116"/>
      <c r="CK6" s="116"/>
      <c r="CL6" s="116"/>
      <c r="CM6" s="116"/>
      <c r="CN6" s="116"/>
      <c r="CO6" s="116"/>
      <c r="CP6" s="116"/>
      <c r="CQ6" s="116"/>
      <c r="CR6" s="116"/>
      <c r="CS6" s="116"/>
      <c r="CT6" s="116"/>
      <c r="CU6" s="116"/>
      <c r="CV6" s="116"/>
      <c r="CW6" s="116"/>
      <c r="CX6" s="116"/>
      <c r="CY6" s="116"/>
      <c r="CZ6" s="116"/>
    </row>
    <row r="7" spans="1:104" s="5" customFormat="1" ht="12" hidden="1" x14ac:dyDescent="0.2">
      <c r="A7" s="4"/>
      <c r="B7" s="6" t="s">
        <v>6</v>
      </c>
      <c r="C7" s="174"/>
      <c r="D7" s="139"/>
      <c r="E7" s="139"/>
      <c r="F7" s="139"/>
      <c r="G7" s="139"/>
      <c r="H7" s="139"/>
      <c r="I7" s="139"/>
      <c r="J7" s="139"/>
      <c r="R7" s="117"/>
      <c r="S7" s="117"/>
      <c r="T7" s="117"/>
      <c r="U7" s="117"/>
      <c r="V7" s="117"/>
      <c r="W7" s="117"/>
      <c r="X7" s="117"/>
      <c r="Y7" s="117"/>
      <c r="Z7" s="117"/>
      <c r="AA7" s="117"/>
      <c r="AB7" s="117"/>
      <c r="AC7" s="117"/>
      <c r="AD7" s="117"/>
      <c r="AE7" s="117"/>
      <c r="AF7" s="117"/>
      <c r="AG7" s="117"/>
      <c r="AH7" s="117"/>
      <c r="AI7" s="117"/>
      <c r="AJ7" s="117"/>
      <c r="AK7" s="117"/>
      <c r="AL7" s="117"/>
      <c r="AM7" s="117"/>
      <c r="AN7" s="117"/>
      <c r="AO7" s="117"/>
      <c r="AP7" s="117"/>
      <c r="AQ7" s="117"/>
      <c r="AR7" s="117"/>
      <c r="AS7" s="117"/>
      <c r="AT7" s="117"/>
      <c r="AU7" s="117"/>
      <c r="AV7" s="117"/>
      <c r="AW7" s="117"/>
      <c r="AX7" s="117"/>
      <c r="AY7" s="117"/>
      <c r="AZ7" s="117"/>
      <c r="BA7" s="117"/>
      <c r="BB7" s="117"/>
      <c r="BC7" s="117"/>
      <c r="BD7" s="117"/>
      <c r="BE7" s="117"/>
      <c r="BF7" s="117"/>
      <c r="BG7" s="117"/>
      <c r="BH7" s="117"/>
      <c r="BI7" s="117"/>
      <c r="BJ7" s="117"/>
      <c r="BK7" s="117"/>
      <c r="BL7" s="117"/>
      <c r="BM7" s="117"/>
      <c r="BN7" s="117"/>
      <c r="BO7" s="117"/>
      <c r="BP7" s="117"/>
      <c r="BQ7" s="117"/>
      <c r="BR7" s="117"/>
      <c r="BS7" s="117"/>
      <c r="BT7" s="117"/>
      <c r="BU7" s="117"/>
      <c r="BV7" s="117"/>
      <c r="BW7" s="117"/>
      <c r="BX7" s="117"/>
      <c r="BY7" s="117"/>
      <c r="BZ7" s="117"/>
      <c r="CA7" s="117"/>
      <c r="CB7" s="117"/>
      <c r="CC7" s="117"/>
      <c r="CD7" s="117"/>
      <c r="CE7" s="117"/>
      <c r="CF7" s="117"/>
      <c r="CG7" s="117"/>
      <c r="CH7" s="117"/>
      <c r="CI7" s="117"/>
      <c r="CJ7" s="117"/>
      <c r="CK7" s="117"/>
      <c r="CL7" s="117"/>
      <c r="CM7" s="117"/>
      <c r="CN7" s="117"/>
      <c r="CO7" s="117"/>
      <c r="CP7" s="117"/>
      <c r="CQ7" s="117"/>
      <c r="CR7" s="117"/>
      <c r="CS7" s="117"/>
      <c r="CT7" s="117"/>
      <c r="CU7" s="117"/>
      <c r="CV7" s="117"/>
      <c r="CW7" s="117"/>
      <c r="CX7" s="117"/>
      <c r="CY7" s="117"/>
      <c r="CZ7" s="117"/>
    </row>
    <row r="8" spans="1:104" s="5" customFormat="1" ht="12" hidden="1" x14ac:dyDescent="0.2">
      <c r="A8" s="4"/>
      <c r="B8" s="6" t="s">
        <v>7</v>
      </c>
      <c r="C8" s="175"/>
      <c r="D8" s="140"/>
      <c r="E8" s="140"/>
      <c r="F8" s="140"/>
      <c r="G8" s="140"/>
      <c r="H8" s="140"/>
      <c r="I8" s="140"/>
      <c r="J8" s="140"/>
      <c r="R8" s="117"/>
      <c r="S8" s="117"/>
      <c r="T8" s="117"/>
      <c r="U8" s="117"/>
      <c r="V8" s="117"/>
      <c r="W8" s="117"/>
      <c r="X8" s="117"/>
      <c r="Y8" s="117"/>
      <c r="Z8" s="117"/>
      <c r="AA8" s="117"/>
      <c r="AB8" s="117"/>
      <c r="AC8" s="117"/>
      <c r="AD8" s="117"/>
      <c r="AE8" s="117"/>
      <c r="AF8" s="117"/>
      <c r="AG8" s="117"/>
      <c r="AH8" s="117"/>
      <c r="AI8" s="117"/>
      <c r="AJ8" s="117"/>
      <c r="AK8" s="117"/>
      <c r="AL8" s="117"/>
      <c r="AM8" s="117"/>
      <c r="AN8" s="117"/>
      <c r="AO8" s="117"/>
      <c r="AP8" s="117"/>
      <c r="AQ8" s="117"/>
      <c r="AR8" s="117"/>
      <c r="AS8" s="117"/>
      <c r="AT8" s="117"/>
      <c r="AU8" s="117"/>
      <c r="AV8" s="117"/>
      <c r="AW8" s="117"/>
      <c r="AX8" s="117"/>
      <c r="AY8" s="117"/>
      <c r="AZ8" s="117"/>
      <c r="BA8" s="117"/>
      <c r="BB8" s="117"/>
      <c r="BC8" s="117"/>
      <c r="BD8" s="117"/>
      <c r="BE8" s="117"/>
      <c r="BF8" s="117"/>
      <c r="BG8" s="117"/>
      <c r="BH8" s="117"/>
      <c r="BI8" s="117"/>
      <c r="BJ8" s="117"/>
      <c r="BK8" s="117"/>
      <c r="BL8" s="117"/>
      <c r="BM8" s="117"/>
      <c r="BN8" s="117"/>
      <c r="BO8" s="117"/>
      <c r="BP8" s="117"/>
      <c r="BQ8" s="117"/>
      <c r="BR8" s="117"/>
      <c r="BS8" s="117"/>
      <c r="BT8" s="117"/>
      <c r="BU8" s="117"/>
      <c r="BV8" s="117"/>
      <c r="BW8" s="117"/>
      <c r="BX8" s="117"/>
      <c r="BY8" s="117"/>
      <c r="BZ8" s="117"/>
      <c r="CA8" s="117"/>
      <c r="CB8" s="117"/>
      <c r="CC8" s="117"/>
      <c r="CD8" s="117"/>
      <c r="CE8" s="117"/>
      <c r="CF8" s="117"/>
      <c r="CG8" s="117"/>
      <c r="CH8" s="117"/>
      <c r="CI8" s="117"/>
      <c r="CJ8" s="117"/>
      <c r="CK8" s="117"/>
      <c r="CL8" s="117"/>
      <c r="CM8" s="117"/>
      <c r="CN8" s="117"/>
      <c r="CO8" s="117"/>
      <c r="CP8" s="117"/>
      <c r="CQ8" s="117"/>
      <c r="CR8" s="117"/>
      <c r="CS8" s="117"/>
      <c r="CT8" s="117"/>
      <c r="CU8" s="117"/>
      <c r="CV8" s="117"/>
      <c r="CW8" s="117"/>
      <c r="CX8" s="117"/>
      <c r="CY8" s="117"/>
      <c r="CZ8" s="117"/>
    </row>
    <row r="9" spans="1:104" hidden="1" x14ac:dyDescent="0.25">
      <c r="A9" s="2" t="s">
        <v>4</v>
      </c>
      <c r="B9" s="3" t="s">
        <v>5</v>
      </c>
      <c r="C9" s="173">
        <v>0.13500000000000001</v>
      </c>
      <c r="D9" s="125"/>
      <c r="E9" s="141"/>
      <c r="F9" s="141"/>
      <c r="G9" s="141"/>
      <c r="H9" s="141"/>
      <c r="I9" s="141"/>
      <c r="J9" s="141"/>
      <c r="R9" s="116"/>
      <c r="S9" s="116"/>
      <c r="T9" s="116"/>
      <c r="U9" s="116"/>
      <c r="V9" s="116"/>
      <c r="W9" s="116"/>
      <c r="X9" s="116"/>
      <c r="Y9" s="116"/>
      <c r="Z9" s="116"/>
      <c r="AA9" s="116"/>
      <c r="AB9" s="116"/>
      <c r="AC9" s="116"/>
      <c r="AD9" s="116"/>
      <c r="AE9" s="116"/>
      <c r="AF9" s="116"/>
      <c r="AG9" s="116"/>
      <c r="AH9" s="116"/>
      <c r="AI9" s="116"/>
      <c r="AJ9" s="116"/>
      <c r="AK9" s="116"/>
      <c r="AL9" s="116"/>
      <c r="AM9" s="116"/>
      <c r="AN9" s="116"/>
      <c r="AO9" s="116"/>
      <c r="AP9" s="116"/>
      <c r="AQ9" s="116"/>
      <c r="AR9" s="116"/>
      <c r="AS9" s="116"/>
      <c r="AT9" s="116"/>
      <c r="AU9" s="116"/>
      <c r="AV9" s="116"/>
      <c r="AW9" s="116"/>
      <c r="AX9" s="116"/>
      <c r="AY9" s="116"/>
      <c r="AZ9" s="116"/>
      <c r="BA9" s="116"/>
      <c r="BB9" s="116"/>
      <c r="BC9" s="116"/>
      <c r="BD9" s="116"/>
      <c r="BE9" s="116"/>
      <c r="BF9" s="116"/>
      <c r="BG9" s="116"/>
      <c r="BH9" s="116"/>
      <c r="BI9" s="116"/>
      <c r="BJ9" s="116"/>
      <c r="BK9" s="116"/>
      <c r="BL9" s="116"/>
      <c r="BM9" s="116"/>
      <c r="BN9" s="116"/>
      <c r="BO9" s="116"/>
      <c r="BP9" s="116"/>
      <c r="BQ9" s="116"/>
      <c r="BR9" s="116"/>
      <c r="BS9" s="116"/>
      <c r="BT9" s="116"/>
      <c r="BU9" s="116"/>
      <c r="BV9" s="116"/>
      <c r="BW9" s="116"/>
      <c r="BX9" s="116"/>
      <c r="BY9" s="116"/>
      <c r="BZ9" s="116"/>
      <c r="CA9" s="116"/>
      <c r="CB9" s="116"/>
      <c r="CC9" s="116"/>
      <c r="CD9" s="116"/>
      <c r="CE9" s="116"/>
      <c r="CF9" s="116"/>
      <c r="CG9" s="116"/>
      <c r="CH9" s="116"/>
      <c r="CI9" s="116"/>
      <c r="CJ9" s="116"/>
      <c r="CK9" s="116"/>
      <c r="CL9" s="116"/>
      <c r="CM9" s="116"/>
      <c r="CN9" s="116"/>
      <c r="CO9" s="116"/>
      <c r="CP9" s="116"/>
      <c r="CQ9" s="116"/>
      <c r="CR9" s="116"/>
      <c r="CS9" s="116"/>
      <c r="CT9" s="116"/>
      <c r="CU9" s="116"/>
      <c r="CV9" s="116"/>
      <c r="CW9" s="116"/>
      <c r="CX9" s="116"/>
      <c r="CY9" s="116"/>
      <c r="CZ9" s="116"/>
    </row>
    <row r="10" spans="1:104" s="5" customFormat="1" ht="12" hidden="1" x14ac:dyDescent="0.2">
      <c r="A10" s="4"/>
      <c r="B10" s="6" t="s">
        <v>6</v>
      </c>
      <c r="C10" s="175"/>
      <c r="D10" s="126"/>
      <c r="E10" s="139">
        <v>31</v>
      </c>
      <c r="F10" s="139">
        <v>31</v>
      </c>
      <c r="G10" s="139">
        <v>31</v>
      </c>
      <c r="H10" s="139">
        <v>31</v>
      </c>
      <c r="I10" s="139">
        <v>31</v>
      </c>
      <c r="J10" s="139">
        <v>31</v>
      </c>
      <c r="R10" s="117"/>
      <c r="S10" s="117"/>
      <c r="T10" s="117"/>
      <c r="U10" s="117"/>
      <c r="V10" s="117"/>
      <c r="W10" s="117"/>
      <c r="X10" s="117"/>
      <c r="Y10" s="117"/>
      <c r="Z10" s="117"/>
      <c r="AA10" s="117"/>
      <c r="AB10" s="117"/>
      <c r="AC10" s="117"/>
      <c r="AD10" s="117"/>
      <c r="AE10" s="117"/>
      <c r="AF10" s="117"/>
      <c r="AG10" s="117"/>
      <c r="AH10" s="117"/>
      <c r="AI10" s="117"/>
      <c r="AJ10" s="117"/>
      <c r="AK10" s="117"/>
      <c r="AL10" s="117"/>
      <c r="AM10" s="117"/>
      <c r="AN10" s="117"/>
      <c r="AO10" s="117"/>
      <c r="AP10" s="117"/>
      <c r="AQ10" s="117"/>
      <c r="AR10" s="117"/>
      <c r="AS10" s="117"/>
      <c r="AT10" s="117"/>
      <c r="AU10" s="117"/>
      <c r="AV10" s="117"/>
      <c r="AW10" s="117"/>
      <c r="AX10" s="117"/>
      <c r="AY10" s="117"/>
      <c r="AZ10" s="117"/>
      <c r="BA10" s="117"/>
      <c r="BB10" s="117"/>
      <c r="BC10" s="117"/>
      <c r="BD10" s="117"/>
      <c r="BE10" s="117"/>
      <c r="BF10" s="117"/>
      <c r="BG10" s="117"/>
      <c r="BH10" s="117"/>
      <c r="BI10" s="117"/>
      <c r="BJ10" s="117"/>
      <c r="BK10" s="117"/>
      <c r="BL10" s="117"/>
      <c r="BM10" s="117"/>
      <c r="BN10" s="117"/>
      <c r="BO10" s="117"/>
      <c r="BP10" s="117"/>
      <c r="BQ10" s="117"/>
      <c r="BR10" s="117"/>
      <c r="BS10" s="117"/>
      <c r="BT10" s="117"/>
      <c r="BU10" s="117"/>
      <c r="BV10" s="117"/>
      <c r="BW10" s="117"/>
      <c r="BX10" s="117"/>
      <c r="BY10" s="117"/>
      <c r="BZ10" s="117"/>
      <c r="CA10" s="117"/>
      <c r="CB10" s="117"/>
      <c r="CC10" s="117"/>
      <c r="CD10" s="117"/>
      <c r="CE10" s="117"/>
      <c r="CF10" s="117"/>
      <c r="CG10" s="117"/>
      <c r="CH10" s="117"/>
      <c r="CI10" s="117"/>
      <c r="CJ10" s="117"/>
      <c r="CK10" s="117"/>
      <c r="CL10" s="117"/>
      <c r="CM10" s="117"/>
      <c r="CN10" s="117"/>
      <c r="CO10" s="117"/>
      <c r="CP10" s="117"/>
      <c r="CQ10" s="117"/>
      <c r="CR10" s="117"/>
      <c r="CS10" s="117"/>
      <c r="CT10" s="117"/>
      <c r="CU10" s="117"/>
      <c r="CV10" s="117"/>
      <c r="CW10" s="117"/>
      <c r="CX10" s="117"/>
      <c r="CY10" s="117"/>
      <c r="CZ10" s="117"/>
    </row>
    <row r="11" spans="1:104" s="5" customFormat="1" ht="12" hidden="1" x14ac:dyDescent="0.2">
      <c r="A11" s="4"/>
      <c r="B11" s="6" t="s">
        <v>7</v>
      </c>
      <c r="C11" s="175"/>
      <c r="D11" s="126"/>
      <c r="E11" s="139">
        <v>500</v>
      </c>
      <c r="F11" s="139">
        <v>500</v>
      </c>
      <c r="G11" s="139">
        <v>500</v>
      </c>
      <c r="H11" s="139">
        <v>500</v>
      </c>
      <c r="I11" s="139">
        <v>500</v>
      </c>
      <c r="J11" s="139">
        <v>500</v>
      </c>
      <c r="R11" s="117"/>
      <c r="S11" s="117"/>
      <c r="T11" s="117"/>
      <c r="U11" s="117"/>
      <c r="V11" s="117"/>
      <c r="W11" s="117"/>
      <c r="X11" s="117"/>
      <c r="Y11" s="117"/>
      <c r="Z11" s="117"/>
      <c r="AA11" s="117"/>
      <c r="AB11" s="117"/>
      <c r="AC11" s="117"/>
      <c r="AD11" s="117"/>
      <c r="AE11" s="117"/>
      <c r="AF11" s="117"/>
      <c r="AG11" s="117"/>
      <c r="AH11" s="117"/>
      <c r="AI11" s="117"/>
      <c r="AJ11" s="117"/>
      <c r="AK11" s="117"/>
      <c r="AL11" s="117"/>
      <c r="AM11" s="117"/>
      <c r="AN11" s="117"/>
      <c r="AO11" s="117"/>
      <c r="AP11" s="117"/>
      <c r="AQ11" s="117"/>
      <c r="AR11" s="117"/>
      <c r="AS11" s="117"/>
      <c r="AT11" s="117"/>
      <c r="AU11" s="117"/>
      <c r="AV11" s="117"/>
      <c r="AW11" s="117"/>
      <c r="AX11" s="117"/>
      <c r="AY11" s="117"/>
      <c r="AZ11" s="117"/>
      <c r="BA11" s="117"/>
      <c r="BB11" s="117"/>
      <c r="BC11" s="117"/>
      <c r="BD11" s="117"/>
      <c r="BE11" s="117"/>
      <c r="BF11" s="117"/>
      <c r="BG11" s="117"/>
      <c r="BH11" s="117"/>
      <c r="BI11" s="117"/>
      <c r="BJ11" s="117"/>
      <c r="BK11" s="117"/>
      <c r="BL11" s="117"/>
      <c r="BM11" s="117"/>
      <c r="BN11" s="117"/>
      <c r="BO11" s="117"/>
      <c r="BP11" s="117"/>
      <c r="BQ11" s="117"/>
      <c r="BR11" s="117"/>
      <c r="BS11" s="117"/>
      <c r="BT11" s="117"/>
      <c r="BU11" s="117"/>
      <c r="BV11" s="117"/>
      <c r="BW11" s="117"/>
      <c r="BX11" s="117"/>
      <c r="BY11" s="117"/>
      <c r="BZ11" s="117"/>
      <c r="CA11" s="117"/>
      <c r="CB11" s="117"/>
      <c r="CC11" s="117"/>
      <c r="CD11" s="117"/>
      <c r="CE11" s="117"/>
      <c r="CF11" s="117"/>
      <c r="CG11" s="117"/>
      <c r="CH11" s="117"/>
      <c r="CI11" s="117"/>
      <c r="CJ11" s="117"/>
      <c r="CK11" s="117"/>
      <c r="CL11" s="117"/>
      <c r="CM11" s="117"/>
      <c r="CN11" s="117"/>
      <c r="CO11" s="117"/>
      <c r="CP11" s="117"/>
      <c r="CQ11" s="117"/>
      <c r="CR11" s="117"/>
      <c r="CS11" s="117"/>
      <c r="CT11" s="117"/>
      <c r="CU11" s="117"/>
      <c r="CV11" s="117"/>
      <c r="CW11" s="117"/>
      <c r="CX11" s="117"/>
      <c r="CY11" s="117"/>
      <c r="CZ11" s="117"/>
    </row>
    <row r="12" spans="1:104" hidden="1" x14ac:dyDescent="0.25">
      <c r="A12" s="2" t="s">
        <v>4</v>
      </c>
      <c r="B12" s="3" t="s">
        <v>8</v>
      </c>
      <c r="C12" s="173">
        <v>0.255</v>
      </c>
      <c r="D12" s="127"/>
      <c r="E12" s="137"/>
      <c r="F12" s="137"/>
      <c r="G12" s="137"/>
      <c r="H12" s="137"/>
      <c r="I12" s="137"/>
      <c r="J12" s="137"/>
      <c r="R12" s="116"/>
      <c r="S12" s="116"/>
      <c r="T12" s="116"/>
      <c r="U12" s="116"/>
      <c r="V12" s="116"/>
      <c r="W12" s="116"/>
      <c r="X12" s="116"/>
      <c r="Y12" s="116"/>
      <c r="Z12" s="116"/>
      <c r="AA12" s="116"/>
      <c r="AB12" s="116"/>
      <c r="AC12" s="116"/>
      <c r="AD12" s="116"/>
      <c r="AE12" s="116"/>
      <c r="AF12" s="116"/>
      <c r="AG12" s="116"/>
      <c r="AH12" s="116"/>
      <c r="AI12" s="116"/>
      <c r="AJ12" s="116"/>
      <c r="AK12" s="116"/>
      <c r="AL12" s="116"/>
      <c r="AM12" s="116"/>
      <c r="AN12" s="116"/>
      <c r="AO12" s="116"/>
      <c r="AP12" s="116"/>
      <c r="AQ12" s="116"/>
      <c r="AR12" s="116"/>
      <c r="AS12" s="116"/>
      <c r="AT12" s="116"/>
      <c r="AU12" s="116"/>
      <c r="AV12" s="116"/>
      <c r="AW12" s="116"/>
      <c r="AX12" s="116"/>
      <c r="AY12" s="116"/>
      <c r="AZ12" s="116"/>
      <c r="BA12" s="116"/>
      <c r="BB12" s="116"/>
      <c r="BC12" s="116"/>
      <c r="BD12" s="116"/>
      <c r="BE12" s="116"/>
      <c r="BF12" s="116"/>
      <c r="BG12" s="116"/>
      <c r="BH12" s="116"/>
      <c r="BI12" s="116"/>
      <c r="BJ12" s="116"/>
      <c r="BK12" s="116"/>
      <c r="BL12" s="116"/>
      <c r="BM12" s="116"/>
      <c r="BN12" s="116"/>
      <c r="BO12" s="116"/>
      <c r="BP12" s="116"/>
      <c r="BQ12" s="116"/>
      <c r="BR12" s="116"/>
      <c r="BS12" s="116"/>
      <c r="BT12" s="116"/>
      <c r="BU12" s="116"/>
      <c r="BV12" s="116"/>
      <c r="BW12" s="116"/>
      <c r="BX12" s="116"/>
      <c r="BY12" s="116"/>
      <c r="BZ12" s="116"/>
      <c r="CA12" s="116"/>
      <c r="CB12" s="116"/>
      <c r="CC12" s="116"/>
      <c r="CD12" s="116"/>
      <c r="CE12" s="116"/>
      <c r="CF12" s="116"/>
      <c r="CG12" s="116"/>
      <c r="CH12" s="116"/>
      <c r="CI12" s="116"/>
      <c r="CJ12" s="116"/>
      <c r="CK12" s="116"/>
      <c r="CL12" s="116"/>
      <c r="CM12" s="116"/>
      <c r="CN12" s="116"/>
      <c r="CO12" s="116"/>
      <c r="CP12" s="116"/>
      <c r="CQ12" s="116"/>
      <c r="CR12" s="116"/>
      <c r="CS12" s="116"/>
      <c r="CT12" s="116"/>
      <c r="CU12" s="116"/>
      <c r="CV12" s="116"/>
      <c r="CW12" s="116"/>
      <c r="CX12" s="116"/>
      <c r="CY12" s="116"/>
      <c r="CZ12" s="116"/>
    </row>
    <row r="13" spans="1:104" ht="15" hidden="1" customHeight="1" x14ac:dyDescent="0.25">
      <c r="A13" s="2" t="s">
        <v>4</v>
      </c>
      <c r="B13" s="7" t="s">
        <v>9</v>
      </c>
      <c r="C13" s="176">
        <v>0</v>
      </c>
      <c r="D13" s="127"/>
      <c r="E13" s="137">
        <f t="shared" ref="E13:J13" si="2">E7*E14</f>
        <v>0</v>
      </c>
      <c r="F13" s="137">
        <f t="shared" si="2"/>
        <v>0</v>
      </c>
      <c r="G13" s="137">
        <f t="shared" si="2"/>
        <v>0</v>
      </c>
      <c r="H13" s="137">
        <f t="shared" si="2"/>
        <v>0</v>
      </c>
      <c r="I13" s="137">
        <f t="shared" si="2"/>
        <v>0</v>
      </c>
      <c r="J13" s="137">
        <f t="shared" si="2"/>
        <v>0</v>
      </c>
      <c r="R13" s="116"/>
      <c r="S13" s="116"/>
      <c r="T13" s="116"/>
      <c r="U13" s="116"/>
      <c r="V13" s="116"/>
      <c r="W13" s="116"/>
      <c r="X13" s="116"/>
      <c r="Y13" s="116"/>
      <c r="Z13" s="116"/>
      <c r="AA13" s="116"/>
      <c r="AB13" s="116"/>
      <c r="AC13" s="116"/>
      <c r="AD13" s="116"/>
      <c r="AE13" s="116"/>
      <c r="AF13" s="116"/>
      <c r="AG13" s="116"/>
      <c r="AH13" s="116"/>
      <c r="AI13" s="116"/>
      <c r="AJ13" s="116"/>
      <c r="AK13" s="116"/>
      <c r="AL13" s="116"/>
      <c r="AM13" s="116"/>
      <c r="AN13" s="116"/>
      <c r="AO13" s="116"/>
      <c r="AP13" s="116"/>
      <c r="AQ13" s="116"/>
      <c r="AR13" s="116"/>
      <c r="AS13" s="116"/>
      <c r="AT13" s="116"/>
      <c r="AU13" s="116"/>
      <c r="AV13" s="116"/>
      <c r="AW13" s="116"/>
      <c r="AX13" s="116"/>
      <c r="AY13" s="116"/>
      <c r="AZ13" s="116"/>
      <c r="BA13" s="116"/>
      <c r="BB13" s="116"/>
      <c r="BC13" s="116"/>
      <c r="BD13" s="116"/>
      <c r="BE13" s="116"/>
      <c r="BF13" s="116"/>
      <c r="BG13" s="116"/>
      <c r="BH13" s="116"/>
      <c r="BI13" s="116"/>
      <c r="BJ13" s="116"/>
      <c r="BK13" s="116"/>
      <c r="BL13" s="116"/>
      <c r="BM13" s="116"/>
      <c r="BN13" s="116"/>
      <c r="BO13" s="116"/>
      <c r="BP13" s="116"/>
      <c r="BQ13" s="116"/>
      <c r="BR13" s="116"/>
      <c r="BS13" s="116"/>
      <c r="BT13" s="116"/>
      <c r="BU13" s="116"/>
      <c r="BV13" s="116"/>
      <c r="BW13" s="116"/>
      <c r="BX13" s="116"/>
      <c r="BY13" s="116"/>
      <c r="BZ13" s="116"/>
      <c r="CA13" s="116"/>
      <c r="CB13" s="116"/>
      <c r="CC13" s="116"/>
      <c r="CD13" s="116"/>
      <c r="CE13" s="116"/>
      <c r="CF13" s="116"/>
      <c r="CG13" s="116"/>
      <c r="CH13" s="116"/>
      <c r="CI13" s="116"/>
      <c r="CJ13" s="116"/>
      <c r="CK13" s="116"/>
      <c r="CL13" s="116"/>
      <c r="CM13" s="116"/>
      <c r="CN13" s="116"/>
      <c r="CO13" s="116"/>
      <c r="CP13" s="116"/>
      <c r="CQ13" s="116"/>
      <c r="CR13" s="116"/>
      <c r="CS13" s="116"/>
      <c r="CT13" s="116"/>
      <c r="CU13" s="116"/>
      <c r="CV13" s="116"/>
      <c r="CW13" s="116"/>
      <c r="CX13" s="116"/>
      <c r="CY13" s="116"/>
      <c r="CZ13" s="116"/>
    </row>
    <row r="14" spans="1:104" ht="5.25" hidden="1" customHeight="1" x14ac:dyDescent="0.25">
      <c r="B14" s="76" t="s">
        <v>10</v>
      </c>
      <c r="C14" s="173">
        <v>0</v>
      </c>
      <c r="D14" s="103"/>
      <c r="E14" s="157">
        <v>7.1999999999999995E-2</v>
      </c>
      <c r="F14" s="157">
        <v>7.1999999999999995E-2</v>
      </c>
      <c r="G14" s="157">
        <v>7.1999999999999995E-2</v>
      </c>
      <c r="H14" s="157">
        <v>7.1999999999999995E-2</v>
      </c>
      <c r="I14" s="157">
        <v>7.1999999999999995E-2</v>
      </c>
      <c r="J14" s="157">
        <v>7.1999999999999995E-2</v>
      </c>
      <c r="R14" s="116"/>
      <c r="S14" s="116"/>
      <c r="T14" s="116"/>
      <c r="U14" s="116"/>
      <c r="V14" s="116"/>
      <c r="W14" s="116"/>
      <c r="X14" s="116"/>
      <c r="Y14" s="116"/>
      <c r="Z14" s="116"/>
      <c r="AA14" s="116"/>
      <c r="AB14" s="116"/>
      <c r="AC14" s="116"/>
      <c r="AD14" s="116"/>
      <c r="AE14" s="116"/>
      <c r="AF14" s="116"/>
      <c r="AG14" s="116"/>
      <c r="AH14" s="116"/>
      <c r="AI14" s="116"/>
      <c r="AJ14" s="116"/>
      <c r="AK14" s="116"/>
      <c r="AL14" s="116"/>
      <c r="AM14" s="116"/>
      <c r="AN14" s="116"/>
      <c r="AO14" s="116"/>
      <c r="AP14" s="116"/>
      <c r="AQ14" s="116"/>
      <c r="AR14" s="116"/>
      <c r="AS14" s="116"/>
      <c r="AT14" s="116"/>
      <c r="AU14" s="116"/>
      <c r="AV14" s="116"/>
      <c r="AW14" s="116"/>
      <c r="AX14" s="116"/>
      <c r="AY14" s="116"/>
      <c r="AZ14" s="116"/>
      <c r="BA14" s="116"/>
      <c r="BB14" s="116"/>
      <c r="BC14" s="116"/>
      <c r="BD14" s="116"/>
      <c r="BE14" s="116"/>
      <c r="BF14" s="116"/>
      <c r="BG14" s="116"/>
      <c r="BH14" s="116"/>
      <c r="BI14" s="116"/>
      <c r="BJ14" s="116"/>
      <c r="BK14" s="116"/>
      <c r="BL14" s="116"/>
      <c r="BM14" s="116"/>
      <c r="BN14" s="116"/>
      <c r="BO14" s="116"/>
      <c r="BP14" s="116"/>
      <c r="BQ14" s="116"/>
      <c r="BR14" s="116"/>
      <c r="BS14" s="116"/>
      <c r="BT14" s="116"/>
      <c r="BU14" s="116"/>
      <c r="BV14" s="116"/>
      <c r="BW14" s="116"/>
      <c r="BX14" s="116"/>
      <c r="BY14" s="116"/>
      <c r="BZ14" s="116"/>
      <c r="CA14" s="116"/>
      <c r="CB14" s="116"/>
      <c r="CC14" s="116"/>
      <c r="CD14" s="116"/>
      <c r="CE14" s="116"/>
      <c r="CF14" s="116"/>
      <c r="CG14" s="116"/>
      <c r="CH14" s="116"/>
      <c r="CI14" s="116"/>
      <c r="CJ14" s="116"/>
      <c r="CK14" s="116"/>
      <c r="CL14" s="116"/>
      <c r="CM14" s="116"/>
      <c r="CN14" s="116"/>
      <c r="CO14" s="116"/>
      <c r="CP14" s="116"/>
      <c r="CQ14" s="116"/>
      <c r="CR14" s="116"/>
      <c r="CS14" s="116"/>
      <c r="CT14" s="116"/>
      <c r="CU14" s="116"/>
      <c r="CV14" s="116"/>
      <c r="CW14" s="116"/>
      <c r="CX14" s="116"/>
      <c r="CY14" s="116"/>
      <c r="CZ14" s="116"/>
    </row>
    <row r="15" spans="1:104" x14ac:dyDescent="0.25">
      <c r="A15" s="52"/>
      <c r="C15" s="177"/>
      <c r="R15" s="116"/>
      <c r="S15" s="116"/>
      <c r="T15" s="116"/>
      <c r="U15" s="116"/>
      <c r="V15" s="116"/>
      <c r="W15" s="116"/>
      <c r="X15" s="116"/>
      <c r="Y15" s="116"/>
      <c r="Z15" s="116"/>
      <c r="AA15" s="116"/>
      <c r="AB15" s="116"/>
      <c r="AC15" s="116"/>
      <c r="AD15" s="116"/>
      <c r="AE15" s="116"/>
      <c r="AF15" s="116"/>
      <c r="AG15" s="116"/>
      <c r="AH15" s="116"/>
      <c r="AI15" s="116"/>
      <c r="AJ15" s="116"/>
      <c r="AK15" s="116"/>
      <c r="AL15" s="116"/>
      <c r="AM15" s="116"/>
      <c r="AN15" s="116"/>
      <c r="AO15" s="116"/>
      <c r="AP15" s="116"/>
      <c r="AQ15" s="116"/>
      <c r="AR15" s="116"/>
      <c r="AS15" s="116"/>
      <c r="AT15" s="116"/>
      <c r="AU15" s="116"/>
      <c r="AV15" s="116"/>
      <c r="AW15" s="116"/>
      <c r="AX15" s="116"/>
      <c r="AY15" s="116"/>
      <c r="AZ15" s="116"/>
      <c r="BA15" s="116"/>
      <c r="BB15" s="116"/>
      <c r="BC15" s="116"/>
      <c r="BD15" s="116"/>
      <c r="BE15" s="116"/>
      <c r="BF15" s="116"/>
      <c r="BG15" s="116"/>
      <c r="BH15" s="116"/>
      <c r="BI15" s="116"/>
      <c r="BJ15" s="116"/>
      <c r="BK15" s="116"/>
      <c r="BL15" s="116"/>
      <c r="BM15" s="116"/>
      <c r="BN15" s="116"/>
      <c r="BO15" s="116"/>
      <c r="BP15" s="116"/>
      <c r="BQ15" s="116"/>
      <c r="BR15" s="116"/>
      <c r="BS15" s="116"/>
      <c r="BT15" s="116"/>
      <c r="BU15" s="116"/>
      <c r="BV15" s="116"/>
      <c r="BW15" s="116"/>
      <c r="BX15" s="116"/>
      <c r="BY15" s="116"/>
      <c r="BZ15" s="116"/>
      <c r="CA15" s="116"/>
      <c r="CB15" s="116"/>
      <c r="CC15" s="116"/>
      <c r="CD15" s="116"/>
      <c r="CE15" s="116"/>
      <c r="CF15" s="116"/>
      <c r="CG15" s="116"/>
      <c r="CH15" s="116"/>
      <c r="CI15" s="116"/>
      <c r="CJ15" s="116"/>
      <c r="CK15" s="116"/>
      <c r="CL15" s="116"/>
      <c r="CM15" s="116"/>
      <c r="CN15" s="116"/>
      <c r="CO15" s="116"/>
      <c r="CP15" s="116"/>
      <c r="CQ15" s="116"/>
      <c r="CR15" s="116"/>
      <c r="CS15" s="116"/>
      <c r="CT15" s="116"/>
      <c r="CU15" s="116"/>
      <c r="CV15" s="116"/>
      <c r="CW15" s="116"/>
      <c r="CX15" s="116"/>
      <c r="CY15" s="116"/>
      <c r="CZ15" s="116"/>
    </row>
    <row r="16" spans="1:104" s="19" customFormat="1" ht="14.25" customHeight="1" x14ac:dyDescent="0.25">
      <c r="A16" s="60" t="s">
        <v>11</v>
      </c>
      <c r="B16" s="61"/>
      <c r="C16" s="178"/>
      <c r="D16" s="212"/>
      <c r="E16" s="213"/>
      <c r="F16" s="213"/>
      <c r="G16" s="213"/>
      <c r="H16" s="213"/>
      <c r="I16" s="213"/>
      <c r="J16" s="213"/>
      <c r="K16"/>
      <c r="L16"/>
      <c r="M16"/>
      <c r="N16"/>
      <c r="O16"/>
      <c r="P16"/>
      <c r="Q16"/>
      <c r="R16" s="116"/>
      <c r="S16" s="116"/>
      <c r="T16" s="116"/>
      <c r="U16" s="116"/>
      <c r="V16" s="116"/>
      <c r="W16" s="116"/>
      <c r="X16" s="116"/>
      <c r="Y16" s="116"/>
      <c r="Z16" s="116"/>
      <c r="AA16" s="116"/>
      <c r="AB16" s="116"/>
      <c r="AC16" s="116"/>
      <c r="AD16" s="116"/>
      <c r="AE16" s="116"/>
      <c r="AF16" s="116"/>
      <c r="AG16" s="116"/>
      <c r="AH16" s="116"/>
      <c r="AI16" s="116"/>
      <c r="AJ16" s="116"/>
      <c r="AK16" s="116"/>
      <c r="AL16" s="116"/>
      <c r="AM16" s="116"/>
      <c r="AN16" s="116"/>
      <c r="AO16" s="116"/>
      <c r="AP16" s="116"/>
      <c r="AQ16" s="116"/>
      <c r="AR16" s="116"/>
      <c r="AS16" s="116"/>
      <c r="AT16" s="116"/>
      <c r="AU16" s="116"/>
      <c r="AV16" s="116"/>
      <c r="AW16" s="116"/>
      <c r="AX16" s="116"/>
      <c r="AY16" s="116"/>
      <c r="AZ16" s="116"/>
      <c r="BA16" s="116"/>
      <c r="BB16" s="116"/>
      <c r="BC16" s="116"/>
      <c r="BD16" s="116"/>
      <c r="BE16" s="116"/>
      <c r="BF16" s="116"/>
      <c r="BG16" s="116"/>
      <c r="BH16" s="116"/>
      <c r="BI16" s="116"/>
      <c r="BJ16" s="116"/>
      <c r="BK16" s="116"/>
      <c r="BL16" s="116"/>
      <c r="BM16" s="116"/>
      <c r="BN16" s="116"/>
      <c r="BO16" s="116"/>
      <c r="BP16" s="116"/>
      <c r="BQ16" s="116"/>
      <c r="BR16" s="116"/>
      <c r="BS16" s="116"/>
      <c r="BT16" s="116"/>
      <c r="BU16" s="116"/>
      <c r="BV16" s="116"/>
      <c r="BW16" s="116"/>
      <c r="BX16" s="116"/>
      <c r="BY16" s="116"/>
      <c r="BZ16" s="116"/>
      <c r="CA16" s="116"/>
      <c r="CB16" s="116"/>
      <c r="CC16" s="116"/>
      <c r="CD16" s="116"/>
      <c r="CE16" s="116"/>
      <c r="CF16" s="116"/>
      <c r="CG16" s="116"/>
      <c r="CH16" s="116"/>
      <c r="CI16" s="116"/>
      <c r="CJ16" s="116"/>
      <c r="CK16" s="116"/>
      <c r="CL16" s="116"/>
      <c r="CM16" s="116"/>
      <c r="CN16" s="116"/>
      <c r="CO16" s="116"/>
      <c r="CP16" s="116"/>
      <c r="CQ16" s="116"/>
      <c r="CR16" s="116"/>
      <c r="CS16" s="116"/>
      <c r="CT16" s="116"/>
      <c r="CU16" s="116"/>
      <c r="CV16" s="116"/>
      <c r="CW16" s="116"/>
      <c r="CX16" s="116"/>
      <c r="CY16" s="116"/>
      <c r="CZ16" s="116"/>
    </row>
    <row r="17" spans="1:104" ht="14.25" customHeight="1" x14ac:dyDescent="0.25">
      <c r="A17" s="2" t="s">
        <v>4</v>
      </c>
      <c r="B17" s="7" t="s">
        <v>70</v>
      </c>
      <c r="C17" s="208">
        <v>0.13500000000000001</v>
      </c>
      <c r="D17" s="215">
        <f>D18*D19*D20</f>
        <v>112200.00000000001</v>
      </c>
      <c r="E17" s="215">
        <f t="shared" ref="E17:J17" si="3">E18*E19*E20</f>
        <v>112200.00000000001</v>
      </c>
      <c r="F17" s="215">
        <f t="shared" si="3"/>
        <v>112200.00000000001</v>
      </c>
      <c r="G17" s="215">
        <f t="shared" si="3"/>
        <v>112200.00000000001</v>
      </c>
      <c r="H17" s="215">
        <f t="shared" si="3"/>
        <v>118800</v>
      </c>
      <c r="I17" s="215">
        <f t="shared" si="3"/>
        <v>118800</v>
      </c>
      <c r="J17" s="215">
        <f t="shared" si="3"/>
        <v>118800</v>
      </c>
      <c r="R17" s="116"/>
      <c r="S17" s="116"/>
      <c r="T17" s="116"/>
      <c r="U17" s="116"/>
      <c r="V17" s="116"/>
      <c r="W17" s="116"/>
      <c r="X17" s="116"/>
      <c r="Y17" s="116"/>
      <c r="Z17" s="116"/>
      <c r="AA17" s="116"/>
      <c r="AB17" s="116"/>
      <c r="AC17" s="116"/>
      <c r="AD17" s="116"/>
      <c r="AE17" s="116"/>
      <c r="AF17" s="116"/>
      <c r="AG17" s="116"/>
      <c r="AH17" s="116"/>
      <c r="AI17" s="116"/>
      <c r="AJ17" s="116"/>
      <c r="AK17" s="116"/>
      <c r="AL17" s="116"/>
      <c r="AM17" s="116"/>
      <c r="AN17" s="116"/>
      <c r="AO17" s="116"/>
      <c r="AP17" s="116"/>
      <c r="AQ17" s="116"/>
      <c r="AR17" s="116"/>
      <c r="AS17" s="116"/>
      <c r="AT17" s="116"/>
      <c r="AU17" s="116"/>
      <c r="AV17" s="116"/>
      <c r="AW17" s="116"/>
      <c r="AX17" s="116"/>
      <c r="AY17" s="116"/>
      <c r="AZ17" s="116"/>
      <c r="BA17" s="116"/>
      <c r="BB17" s="116"/>
      <c r="BC17" s="116"/>
      <c r="BD17" s="116"/>
      <c r="BE17" s="116"/>
      <c r="BF17" s="116"/>
      <c r="BG17" s="116"/>
      <c r="BH17" s="116"/>
      <c r="BI17" s="116"/>
      <c r="BJ17" s="116"/>
      <c r="BK17" s="116"/>
      <c r="BL17" s="116"/>
      <c r="BM17" s="116"/>
      <c r="BN17" s="116"/>
      <c r="BO17" s="116"/>
      <c r="BP17" s="116"/>
      <c r="BQ17" s="116"/>
      <c r="BR17" s="116"/>
      <c r="BS17" s="116"/>
      <c r="BT17" s="116"/>
      <c r="BU17" s="116"/>
      <c r="BV17" s="116"/>
      <c r="BW17" s="116"/>
      <c r="BX17" s="116"/>
      <c r="BY17" s="116"/>
      <c r="BZ17" s="116"/>
      <c r="CA17" s="116"/>
      <c r="CB17" s="116"/>
      <c r="CC17" s="116"/>
      <c r="CD17" s="116"/>
      <c r="CE17" s="116"/>
      <c r="CF17" s="116"/>
      <c r="CG17" s="116"/>
      <c r="CH17" s="116"/>
      <c r="CI17" s="116"/>
      <c r="CJ17" s="116"/>
      <c r="CK17" s="116"/>
      <c r="CL17" s="116"/>
      <c r="CM17" s="116"/>
      <c r="CN17" s="116"/>
      <c r="CO17" s="116"/>
      <c r="CP17" s="116"/>
      <c r="CQ17" s="116"/>
      <c r="CR17" s="116"/>
      <c r="CS17" s="116"/>
      <c r="CT17" s="116"/>
      <c r="CU17" s="116"/>
      <c r="CV17" s="116"/>
      <c r="CW17" s="116"/>
      <c r="CX17" s="116"/>
      <c r="CY17" s="116"/>
      <c r="CZ17" s="116"/>
    </row>
    <row r="18" spans="1:104" s="5" customFormat="1" ht="14.25" customHeight="1" x14ac:dyDescent="0.2">
      <c r="A18" s="4"/>
      <c r="B18" s="6" t="s">
        <v>72</v>
      </c>
      <c r="C18" s="175"/>
      <c r="D18" s="214">
        <v>5500</v>
      </c>
      <c r="E18" s="214">
        <v>5500</v>
      </c>
      <c r="F18" s="214">
        <v>5500</v>
      </c>
      <c r="G18" s="214">
        <v>5500</v>
      </c>
      <c r="H18" s="214">
        <v>5500</v>
      </c>
      <c r="I18" s="214">
        <v>5500</v>
      </c>
      <c r="J18" s="214">
        <v>5500</v>
      </c>
      <c r="R18" s="117"/>
      <c r="S18" s="117"/>
      <c r="T18" s="117"/>
      <c r="U18" s="117"/>
      <c r="V18" s="117"/>
      <c r="W18" s="117"/>
      <c r="X18" s="117"/>
      <c r="Y18" s="117"/>
      <c r="Z18" s="117"/>
      <c r="AA18" s="117"/>
      <c r="AB18" s="117"/>
      <c r="AC18" s="117"/>
      <c r="AD18" s="117"/>
      <c r="AE18" s="117"/>
      <c r="AF18" s="117"/>
      <c r="AG18" s="117"/>
      <c r="AH18" s="117"/>
      <c r="AI18" s="117"/>
      <c r="AJ18" s="117"/>
      <c r="AK18" s="117"/>
      <c r="AL18" s="117"/>
      <c r="AM18" s="117"/>
      <c r="AN18" s="117"/>
      <c r="AO18" s="117"/>
      <c r="AP18" s="117"/>
      <c r="AQ18" s="117"/>
      <c r="AR18" s="117"/>
      <c r="AS18" s="117"/>
      <c r="AT18" s="117"/>
      <c r="AU18" s="117"/>
      <c r="AV18" s="117"/>
      <c r="AW18" s="117"/>
      <c r="AX18" s="117"/>
      <c r="AY18" s="117"/>
      <c r="AZ18" s="117"/>
      <c r="BA18" s="117"/>
      <c r="BB18" s="117"/>
      <c r="BC18" s="117"/>
      <c r="BD18" s="117"/>
      <c r="BE18" s="117"/>
      <c r="BF18" s="117"/>
      <c r="BG18" s="117"/>
      <c r="BH18" s="117"/>
      <c r="BI18" s="117"/>
      <c r="BJ18" s="117"/>
      <c r="BK18" s="117"/>
      <c r="BL18" s="117"/>
      <c r="BM18" s="117"/>
      <c r="BN18" s="117"/>
      <c r="BO18" s="117"/>
      <c r="BP18" s="117"/>
      <c r="BQ18" s="117"/>
      <c r="BR18" s="117"/>
      <c r="BS18" s="117"/>
      <c r="BT18" s="117"/>
      <c r="BU18" s="117"/>
      <c r="BV18" s="117"/>
      <c r="BW18" s="117"/>
      <c r="BX18" s="117"/>
      <c r="BY18" s="117"/>
      <c r="BZ18" s="117"/>
      <c r="CA18" s="117"/>
      <c r="CB18" s="117"/>
      <c r="CC18" s="117"/>
      <c r="CD18" s="117"/>
      <c r="CE18" s="117"/>
      <c r="CF18" s="117"/>
      <c r="CG18" s="117"/>
      <c r="CH18" s="117"/>
      <c r="CI18" s="117"/>
      <c r="CJ18" s="117"/>
      <c r="CK18" s="117"/>
      <c r="CL18" s="117"/>
      <c r="CM18" s="117"/>
      <c r="CN18" s="117"/>
      <c r="CO18" s="117"/>
      <c r="CP18" s="117"/>
      <c r="CQ18" s="117"/>
      <c r="CR18" s="117"/>
      <c r="CS18" s="117"/>
      <c r="CT18" s="117"/>
      <c r="CU18" s="117"/>
      <c r="CV18" s="117"/>
      <c r="CW18" s="117"/>
      <c r="CX18" s="117"/>
      <c r="CY18" s="117"/>
      <c r="CZ18" s="117"/>
    </row>
    <row r="19" spans="1:104" s="5" customFormat="1" ht="14.25" customHeight="1" x14ac:dyDescent="0.2">
      <c r="A19" s="4"/>
      <c r="B19" s="6" t="s">
        <v>68</v>
      </c>
      <c r="C19" s="175"/>
      <c r="D19" s="126">
        <v>120</v>
      </c>
      <c r="E19" s="126">
        <v>120</v>
      </c>
      <c r="F19" s="126">
        <v>120</v>
      </c>
      <c r="G19" s="126">
        <v>120</v>
      </c>
      <c r="H19" s="126">
        <v>120</v>
      </c>
      <c r="I19" s="126">
        <v>120</v>
      </c>
      <c r="J19" s="126">
        <v>120</v>
      </c>
      <c r="R19" s="117"/>
      <c r="S19" s="117"/>
      <c r="T19" s="117"/>
      <c r="U19" s="117"/>
      <c r="V19" s="117"/>
      <c r="W19" s="117"/>
      <c r="X19" s="117"/>
      <c r="Y19" s="117"/>
      <c r="Z19" s="117"/>
      <c r="AA19" s="117"/>
      <c r="AB19" s="117"/>
      <c r="AC19" s="117"/>
      <c r="AD19" s="117"/>
      <c r="AE19" s="117"/>
      <c r="AF19" s="117"/>
      <c r="AG19" s="117"/>
      <c r="AH19" s="117"/>
      <c r="AI19" s="117"/>
      <c r="AJ19" s="117"/>
      <c r="AK19" s="117"/>
      <c r="AL19" s="117"/>
      <c r="AM19" s="117"/>
      <c r="AN19" s="117"/>
      <c r="AO19" s="117"/>
      <c r="AP19" s="117"/>
      <c r="AQ19" s="117"/>
      <c r="AR19" s="117"/>
      <c r="AS19" s="117"/>
      <c r="AT19" s="117"/>
      <c r="AU19" s="117"/>
      <c r="AV19" s="117"/>
      <c r="AW19" s="117"/>
      <c r="AX19" s="117"/>
      <c r="AY19" s="117"/>
      <c r="AZ19" s="117"/>
      <c r="BA19" s="117"/>
      <c r="BB19" s="117"/>
      <c r="BC19" s="117"/>
      <c r="BD19" s="117"/>
      <c r="BE19" s="117"/>
      <c r="BF19" s="117"/>
      <c r="BG19" s="117"/>
      <c r="BH19" s="117"/>
      <c r="BI19" s="117"/>
      <c r="BJ19" s="117"/>
      <c r="BK19" s="117"/>
      <c r="BL19" s="117"/>
      <c r="BM19" s="117"/>
      <c r="BN19" s="117"/>
      <c r="BO19" s="117"/>
      <c r="BP19" s="117"/>
      <c r="BQ19" s="117"/>
      <c r="BR19" s="117"/>
      <c r="BS19" s="117"/>
      <c r="BT19" s="117"/>
      <c r="BU19" s="117"/>
      <c r="BV19" s="117"/>
      <c r="BW19" s="117"/>
      <c r="BX19" s="117"/>
      <c r="BY19" s="117"/>
      <c r="BZ19" s="117"/>
      <c r="CA19" s="117"/>
      <c r="CB19" s="117"/>
      <c r="CC19" s="117"/>
      <c r="CD19" s="117"/>
      <c r="CE19" s="117"/>
      <c r="CF19" s="117"/>
      <c r="CG19" s="117"/>
      <c r="CH19" s="117"/>
      <c r="CI19" s="117"/>
      <c r="CJ19" s="117"/>
      <c r="CK19" s="117"/>
      <c r="CL19" s="117"/>
      <c r="CM19" s="117"/>
      <c r="CN19" s="117"/>
      <c r="CO19" s="117"/>
      <c r="CP19" s="117"/>
      <c r="CQ19" s="117"/>
      <c r="CR19" s="117"/>
      <c r="CS19" s="117"/>
      <c r="CT19" s="117"/>
      <c r="CU19" s="117"/>
      <c r="CV19" s="117"/>
      <c r="CW19" s="117"/>
      <c r="CX19" s="117"/>
      <c r="CY19" s="117"/>
      <c r="CZ19" s="117"/>
    </row>
    <row r="20" spans="1:104" s="5" customFormat="1" ht="14.25" customHeight="1" x14ac:dyDescent="0.2">
      <c r="A20" s="4"/>
      <c r="B20" s="6" t="s">
        <v>69</v>
      </c>
      <c r="C20" s="175"/>
      <c r="D20" s="216">
        <v>0.17</v>
      </c>
      <c r="E20" s="216">
        <v>0.17</v>
      </c>
      <c r="F20" s="216">
        <v>0.17</v>
      </c>
      <c r="G20" s="216">
        <v>0.17</v>
      </c>
      <c r="H20" s="216">
        <v>0.18</v>
      </c>
      <c r="I20" s="216">
        <v>0.18</v>
      </c>
      <c r="J20" s="216">
        <v>0.18</v>
      </c>
      <c r="R20" s="117"/>
      <c r="S20" s="117"/>
      <c r="T20" s="117"/>
      <c r="U20" s="117"/>
      <c r="V20" s="117"/>
      <c r="W20" s="117"/>
      <c r="X20" s="117"/>
      <c r="Y20" s="117"/>
      <c r="Z20" s="117"/>
      <c r="AA20" s="117"/>
      <c r="AB20" s="117"/>
      <c r="AC20" s="117"/>
      <c r="AD20" s="117"/>
      <c r="AE20" s="117"/>
      <c r="AF20" s="117"/>
      <c r="AG20" s="117"/>
      <c r="AH20" s="117"/>
      <c r="AI20" s="117"/>
      <c r="AJ20" s="117"/>
      <c r="AK20" s="117"/>
      <c r="AL20" s="117"/>
      <c r="AM20" s="117"/>
      <c r="AN20" s="117"/>
      <c r="AO20" s="117"/>
      <c r="AP20" s="117"/>
      <c r="AQ20" s="117"/>
      <c r="AR20" s="117"/>
      <c r="AS20" s="117"/>
      <c r="AT20" s="117"/>
      <c r="AU20" s="117"/>
      <c r="AV20" s="117"/>
      <c r="AW20" s="117"/>
      <c r="AX20" s="117"/>
      <c r="AY20" s="117"/>
      <c r="AZ20" s="117"/>
      <c r="BA20" s="117"/>
      <c r="BB20" s="117"/>
      <c r="BC20" s="117"/>
      <c r="BD20" s="117"/>
      <c r="BE20" s="117"/>
      <c r="BF20" s="117"/>
      <c r="BG20" s="117"/>
      <c r="BH20" s="117"/>
      <c r="BI20" s="117"/>
      <c r="BJ20" s="117"/>
      <c r="BK20" s="117"/>
      <c r="BL20" s="117"/>
      <c r="BM20" s="117"/>
      <c r="BN20" s="117"/>
      <c r="BO20" s="117"/>
      <c r="BP20" s="117"/>
      <c r="BQ20" s="117"/>
      <c r="BR20" s="117"/>
      <c r="BS20" s="117"/>
      <c r="BT20" s="117"/>
      <c r="BU20" s="117"/>
      <c r="BV20" s="117"/>
      <c r="BW20" s="117"/>
      <c r="BX20" s="117"/>
      <c r="BY20" s="117"/>
      <c r="BZ20" s="117"/>
      <c r="CA20" s="117"/>
      <c r="CB20" s="117"/>
      <c r="CC20" s="117"/>
      <c r="CD20" s="117"/>
      <c r="CE20" s="117"/>
      <c r="CF20" s="117"/>
      <c r="CG20" s="117"/>
      <c r="CH20" s="117"/>
      <c r="CI20" s="117"/>
      <c r="CJ20" s="117"/>
      <c r="CK20" s="117"/>
      <c r="CL20" s="117"/>
      <c r="CM20" s="117"/>
      <c r="CN20" s="117"/>
      <c r="CO20" s="117"/>
      <c r="CP20" s="117"/>
      <c r="CQ20" s="117"/>
      <c r="CR20" s="117"/>
      <c r="CS20" s="117"/>
      <c r="CT20" s="117"/>
      <c r="CU20" s="117"/>
      <c r="CV20" s="117"/>
      <c r="CW20" s="117"/>
      <c r="CX20" s="117"/>
      <c r="CY20" s="117"/>
      <c r="CZ20" s="117"/>
    </row>
    <row r="21" spans="1:104" ht="14.25" customHeight="1" x14ac:dyDescent="0.25">
      <c r="A21" s="2" t="s">
        <v>4</v>
      </c>
      <c r="B21" s="7" t="s">
        <v>71</v>
      </c>
      <c r="C21" s="208">
        <v>0.13500000000000001</v>
      </c>
      <c r="D21" s="215">
        <f>D22*D23*D24</f>
        <v>108000</v>
      </c>
      <c r="E21" s="215">
        <f t="shared" ref="E21:J21" si="4">E22*E23*E24</f>
        <v>108000</v>
      </c>
      <c r="F21" s="215">
        <f t="shared" si="4"/>
        <v>108000</v>
      </c>
      <c r="G21" s="215">
        <f t="shared" si="4"/>
        <v>108000</v>
      </c>
      <c r="H21" s="215">
        <f t="shared" si="4"/>
        <v>114000</v>
      </c>
      <c r="I21" s="215">
        <f t="shared" si="4"/>
        <v>114000</v>
      </c>
      <c r="J21" s="215">
        <f t="shared" si="4"/>
        <v>114000</v>
      </c>
      <c r="R21" s="116"/>
      <c r="S21" s="116"/>
      <c r="T21" s="116"/>
      <c r="U21" s="116"/>
      <c r="V21" s="116"/>
      <c r="W21" s="116"/>
      <c r="X21" s="116"/>
      <c r="Y21" s="116"/>
      <c r="Z21" s="116"/>
      <c r="AA21" s="116"/>
      <c r="AB21" s="116"/>
      <c r="AC21" s="116"/>
      <c r="AD21" s="116"/>
      <c r="AE21" s="116"/>
      <c r="AF21" s="116"/>
      <c r="AG21" s="116"/>
      <c r="AH21" s="116"/>
      <c r="AI21" s="116"/>
      <c r="AJ21" s="116"/>
      <c r="AK21" s="116"/>
      <c r="AL21" s="116"/>
      <c r="AM21" s="116"/>
      <c r="AN21" s="116"/>
      <c r="AO21" s="116"/>
      <c r="AP21" s="116"/>
      <c r="AQ21" s="116"/>
      <c r="AR21" s="116"/>
      <c r="AS21" s="116"/>
      <c r="AT21" s="116"/>
      <c r="AU21" s="116"/>
      <c r="AV21" s="116"/>
      <c r="AW21" s="116"/>
      <c r="AX21" s="116"/>
      <c r="AY21" s="116"/>
      <c r="AZ21" s="116"/>
      <c r="BA21" s="116"/>
      <c r="BB21" s="116"/>
      <c r="BC21" s="116"/>
      <c r="BD21" s="116"/>
      <c r="BE21" s="116"/>
      <c r="BF21" s="116"/>
      <c r="BG21" s="116"/>
      <c r="BH21" s="116"/>
      <c r="BI21" s="116"/>
      <c r="BJ21" s="116"/>
      <c r="BK21" s="116"/>
      <c r="BL21" s="116"/>
      <c r="BM21" s="116"/>
      <c r="BN21" s="116"/>
      <c r="BO21" s="116"/>
      <c r="BP21" s="116"/>
      <c r="BQ21" s="116"/>
      <c r="BR21" s="116"/>
      <c r="BS21" s="116"/>
      <c r="BT21" s="116"/>
      <c r="BU21" s="116"/>
      <c r="BV21" s="116"/>
      <c r="BW21" s="116"/>
      <c r="BX21" s="116"/>
      <c r="BY21" s="116"/>
      <c r="BZ21" s="116"/>
      <c r="CA21" s="116"/>
      <c r="CB21" s="116"/>
      <c r="CC21" s="116"/>
      <c r="CD21" s="116"/>
      <c r="CE21" s="116"/>
      <c r="CF21" s="116"/>
      <c r="CG21" s="116"/>
      <c r="CH21" s="116"/>
      <c r="CI21" s="116"/>
      <c r="CJ21" s="116"/>
      <c r="CK21" s="116"/>
      <c r="CL21" s="116"/>
      <c r="CM21" s="116"/>
      <c r="CN21" s="116"/>
      <c r="CO21" s="116"/>
      <c r="CP21" s="116"/>
      <c r="CQ21" s="116"/>
      <c r="CR21" s="116"/>
      <c r="CS21" s="116"/>
      <c r="CT21" s="116"/>
      <c r="CU21" s="116"/>
      <c r="CV21" s="116"/>
      <c r="CW21" s="116"/>
      <c r="CX21" s="116"/>
      <c r="CY21" s="116"/>
      <c r="CZ21" s="116"/>
    </row>
    <row r="22" spans="1:104" s="5" customFormat="1" ht="14.25" customHeight="1" x14ac:dyDescent="0.2">
      <c r="A22" s="4"/>
      <c r="B22" s="6" t="s">
        <v>72</v>
      </c>
      <c r="C22" s="175"/>
      <c r="D22" s="214">
        <v>5000</v>
      </c>
      <c r="E22" s="214">
        <v>5000</v>
      </c>
      <c r="F22" s="214">
        <v>5000</v>
      </c>
      <c r="G22" s="214">
        <v>5000</v>
      </c>
      <c r="H22" s="214">
        <v>5000</v>
      </c>
      <c r="I22" s="214">
        <v>5000</v>
      </c>
      <c r="J22" s="214">
        <v>5000</v>
      </c>
      <c r="R22" s="117"/>
      <c r="S22" s="117"/>
      <c r="T22" s="117"/>
      <c r="U22" s="117"/>
      <c r="V22" s="117"/>
      <c r="W22" s="117"/>
      <c r="X22" s="117"/>
      <c r="Y22" s="117"/>
      <c r="Z22" s="117"/>
      <c r="AA22" s="117"/>
      <c r="AB22" s="117"/>
      <c r="AC22" s="117"/>
      <c r="AD22" s="117"/>
      <c r="AE22" s="117"/>
      <c r="AF22" s="117"/>
      <c r="AG22" s="117"/>
      <c r="AH22" s="117"/>
      <c r="AI22" s="117"/>
      <c r="AJ22" s="117"/>
      <c r="AK22" s="117"/>
      <c r="AL22" s="117"/>
      <c r="AM22" s="117"/>
      <c r="AN22" s="117"/>
      <c r="AO22" s="117"/>
      <c r="AP22" s="117"/>
      <c r="AQ22" s="117"/>
      <c r="AR22" s="117"/>
      <c r="AS22" s="117"/>
      <c r="AT22" s="117"/>
      <c r="AU22" s="117"/>
      <c r="AV22" s="117"/>
      <c r="AW22" s="117"/>
      <c r="AX22" s="117"/>
      <c r="AY22" s="117"/>
      <c r="AZ22" s="117"/>
      <c r="BA22" s="117"/>
      <c r="BB22" s="117"/>
      <c r="BC22" s="117"/>
      <c r="BD22" s="117"/>
      <c r="BE22" s="117"/>
      <c r="BF22" s="117"/>
      <c r="BG22" s="117"/>
      <c r="BH22" s="117"/>
      <c r="BI22" s="117"/>
      <c r="BJ22" s="117"/>
      <c r="BK22" s="117"/>
      <c r="BL22" s="117"/>
      <c r="BM22" s="117"/>
      <c r="BN22" s="117"/>
      <c r="BO22" s="117"/>
      <c r="BP22" s="117"/>
      <c r="BQ22" s="117"/>
      <c r="BR22" s="117"/>
      <c r="BS22" s="117"/>
      <c r="BT22" s="117"/>
      <c r="BU22" s="117"/>
      <c r="BV22" s="117"/>
      <c r="BW22" s="117"/>
      <c r="BX22" s="117"/>
      <c r="BY22" s="117"/>
      <c r="BZ22" s="117"/>
      <c r="CA22" s="117"/>
      <c r="CB22" s="117"/>
      <c r="CC22" s="117"/>
      <c r="CD22" s="117"/>
      <c r="CE22" s="117"/>
      <c r="CF22" s="117"/>
      <c r="CG22" s="117"/>
      <c r="CH22" s="117"/>
      <c r="CI22" s="117"/>
      <c r="CJ22" s="117"/>
      <c r="CK22" s="117"/>
      <c r="CL22" s="117"/>
      <c r="CM22" s="117"/>
      <c r="CN22" s="117"/>
      <c r="CO22" s="117"/>
      <c r="CP22" s="117"/>
      <c r="CQ22" s="117"/>
      <c r="CR22" s="117"/>
      <c r="CS22" s="117"/>
      <c r="CT22" s="117"/>
      <c r="CU22" s="117"/>
      <c r="CV22" s="117"/>
      <c r="CW22" s="117"/>
      <c r="CX22" s="117"/>
      <c r="CY22" s="117"/>
      <c r="CZ22" s="117"/>
    </row>
    <row r="23" spans="1:104" s="5" customFormat="1" ht="14.25" customHeight="1" x14ac:dyDescent="0.2">
      <c r="A23" s="4"/>
      <c r="B23" s="6" t="s">
        <v>68</v>
      </c>
      <c r="C23" s="175"/>
      <c r="D23" s="126">
        <v>120</v>
      </c>
      <c r="E23" s="126">
        <v>120</v>
      </c>
      <c r="F23" s="126">
        <v>120</v>
      </c>
      <c r="G23" s="126">
        <v>120</v>
      </c>
      <c r="H23" s="126">
        <v>120</v>
      </c>
      <c r="I23" s="126">
        <v>120</v>
      </c>
      <c r="J23" s="126">
        <v>120</v>
      </c>
      <c r="R23" s="117"/>
      <c r="S23" s="117"/>
      <c r="T23" s="117"/>
      <c r="U23" s="117"/>
      <c r="V23" s="117"/>
      <c r="W23" s="117"/>
      <c r="X23" s="117"/>
      <c r="Y23" s="117"/>
      <c r="Z23" s="117"/>
      <c r="AA23" s="117"/>
      <c r="AB23" s="117"/>
      <c r="AC23" s="117"/>
      <c r="AD23" s="117"/>
      <c r="AE23" s="117"/>
      <c r="AF23" s="117"/>
      <c r="AG23" s="117"/>
      <c r="AH23" s="117"/>
      <c r="AI23" s="117"/>
      <c r="AJ23" s="117"/>
      <c r="AK23" s="117"/>
      <c r="AL23" s="117"/>
      <c r="AM23" s="117"/>
      <c r="AN23" s="117"/>
      <c r="AO23" s="117"/>
      <c r="AP23" s="117"/>
      <c r="AQ23" s="117"/>
      <c r="AR23" s="117"/>
      <c r="AS23" s="117"/>
      <c r="AT23" s="117"/>
      <c r="AU23" s="117"/>
      <c r="AV23" s="117"/>
      <c r="AW23" s="117"/>
      <c r="AX23" s="117"/>
      <c r="AY23" s="117"/>
      <c r="AZ23" s="117"/>
      <c r="BA23" s="117"/>
      <c r="BB23" s="117"/>
      <c r="BC23" s="117"/>
      <c r="BD23" s="117"/>
      <c r="BE23" s="117"/>
      <c r="BF23" s="117"/>
      <c r="BG23" s="117"/>
      <c r="BH23" s="117"/>
      <c r="BI23" s="117"/>
      <c r="BJ23" s="117"/>
      <c r="BK23" s="117"/>
      <c r="BL23" s="117"/>
      <c r="BM23" s="117"/>
      <c r="BN23" s="117"/>
      <c r="BO23" s="117"/>
      <c r="BP23" s="117"/>
      <c r="BQ23" s="117"/>
      <c r="BR23" s="117"/>
      <c r="BS23" s="117"/>
      <c r="BT23" s="117"/>
      <c r="BU23" s="117"/>
      <c r="BV23" s="117"/>
      <c r="BW23" s="117"/>
      <c r="BX23" s="117"/>
      <c r="BY23" s="117"/>
      <c r="BZ23" s="117"/>
      <c r="CA23" s="117"/>
      <c r="CB23" s="117"/>
      <c r="CC23" s="117"/>
      <c r="CD23" s="117"/>
      <c r="CE23" s="117"/>
      <c r="CF23" s="117"/>
      <c r="CG23" s="117"/>
      <c r="CH23" s="117"/>
      <c r="CI23" s="117"/>
      <c r="CJ23" s="117"/>
      <c r="CK23" s="117"/>
      <c r="CL23" s="117"/>
      <c r="CM23" s="117"/>
      <c r="CN23" s="117"/>
      <c r="CO23" s="117"/>
      <c r="CP23" s="117"/>
      <c r="CQ23" s="117"/>
      <c r="CR23" s="117"/>
      <c r="CS23" s="117"/>
      <c r="CT23" s="117"/>
      <c r="CU23" s="117"/>
      <c r="CV23" s="117"/>
      <c r="CW23" s="117"/>
      <c r="CX23" s="117"/>
      <c r="CY23" s="117"/>
      <c r="CZ23" s="117"/>
    </row>
    <row r="24" spans="1:104" s="5" customFormat="1" ht="14.25" customHeight="1" x14ac:dyDescent="0.2">
      <c r="A24" s="4"/>
      <c r="B24" s="6" t="s">
        <v>69</v>
      </c>
      <c r="C24" s="175"/>
      <c r="D24" s="216">
        <v>0.18</v>
      </c>
      <c r="E24" s="216">
        <v>0.18</v>
      </c>
      <c r="F24" s="216">
        <v>0.18</v>
      </c>
      <c r="G24" s="216">
        <v>0.18</v>
      </c>
      <c r="H24" s="216">
        <v>0.19</v>
      </c>
      <c r="I24" s="216">
        <v>0.19</v>
      </c>
      <c r="J24" s="216">
        <v>0.19</v>
      </c>
      <c r="R24" s="117"/>
      <c r="S24" s="117"/>
      <c r="T24" s="117"/>
      <c r="U24" s="117"/>
      <c r="V24" s="117"/>
      <c r="W24" s="117"/>
      <c r="X24" s="117"/>
      <c r="Y24" s="117"/>
      <c r="Z24" s="117"/>
      <c r="AA24" s="117"/>
      <c r="AB24" s="117"/>
      <c r="AC24" s="117"/>
      <c r="AD24" s="117"/>
      <c r="AE24" s="117"/>
      <c r="AF24" s="117"/>
      <c r="AG24" s="117"/>
      <c r="AH24" s="117"/>
      <c r="AI24" s="117"/>
      <c r="AJ24" s="117"/>
      <c r="AK24" s="117"/>
      <c r="AL24" s="117"/>
      <c r="AM24" s="117"/>
      <c r="AN24" s="117"/>
      <c r="AO24" s="117"/>
      <c r="AP24" s="117"/>
      <c r="AQ24" s="117"/>
      <c r="AR24" s="117"/>
      <c r="AS24" s="117"/>
      <c r="AT24" s="117"/>
      <c r="AU24" s="117"/>
      <c r="AV24" s="117"/>
      <c r="AW24" s="117"/>
      <c r="AX24" s="117"/>
      <c r="AY24" s="117"/>
      <c r="AZ24" s="117"/>
      <c r="BA24" s="117"/>
      <c r="BB24" s="117"/>
      <c r="BC24" s="117"/>
      <c r="BD24" s="117"/>
      <c r="BE24" s="117"/>
      <c r="BF24" s="117"/>
      <c r="BG24" s="117"/>
      <c r="BH24" s="117"/>
      <c r="BI24" s="117"/>
      <c r="BJ24" s="117"/>
      <c r="BK24" s="117"/>
      <c r="BL24" s="117"/>
      <c r="BM24" s="117"/>
      <c r="BN24" s="117"/>
      <c r="BO24" s="117"/>
      <c r="BP24" s="117"/>
      <c r="BQ24" s="117"/>
      <c r="BR24" s="117"/>
      <c r="BS24" s="117"/>
      <c r="BT24" s="117"/>
      <c r="BU24" s="117"/>
      <c r="BV24" s="117"/>
      <c r="BW24" s="117"/>
      <c r="BX24" s="117"/>
      <c r="BY24" s="117"/>
      <c r="BZ24" s="117"/>
      <c r="CA24" s="117"/>
      <c r="CB24" s="117"/>
      <c r="CC24" s="117"/>
      <c r="CD24" s="117"/>
      <c r="CE24" s="117"/>
      <c r="CF24" s="117"/>
      <c r="CG24" s="117"/>
      <c r="CH24" s="117"/>
      <c r="CI24" s="117"/>
      <c r="CJ24" s="117"/>
      <c r="CK24" s="117"/>
      <c r="CL24" s="117"/>
      <c r="CM24" s="117"/>
      <c r="CN24" s="117"/>
      <c r="CO24" s="117"/>
      <c r="CP24" s="117"/>
      <c r="CQ24" s="117"/>
      <c r="CR24" s="117"/>
      <c r="CS24" s="117"/>
      <c r="CT24" s="117"/>
      <c r="CU24" s="117"/>
      <c r="CV24" s="117"/>
      <c r="CW24" s="117"/>
      <c r="CX24" s="117"/>
      <c r="CY24" s="117"/>
      <c r="CZ24" s="117"/>
    </row>
    <row r="25" spans="1:104" x14ac:dyDescent="0.25">
      <c r="A25" s="2" t="s">
        <v>4</v>
      </c>
      <c r="B25" s="7" t="s">
        <v>73</v>
      </c>
      <c r="C25" s="208">
        <v>0.13500000000000001</v>
      </c>
      <c r="D25" s="217">
        <f>D26*D27*D28</f>
        <v>76500</v>
      </c>
      <c r="E25" s="217">
        <f t="shared" ref="E25:J25" si="5">E26*E27*E28</f>
        <v>76500</v>
      </c>
      <c r="F25" s="217">
        <f t="shared" si="5"/>
        <v>76500</v>
      </c>
      <c r="G25" s="217">
        <f t="shared" si="5"/>
        <v>76500</v>
      </c>
      <c r="H25" s="217">
        <f t="shared" si="5"/>
        <v>78030</v>
      </c>
      <c r="I25" s="217">
        <f t="shared" si="5"/>
        <v>78030</v>
      </c>
      <c r="J25" s="217">
        <f t="shared" si="5"/>
        <v>78030</v>
      </c>
      <c r="R25" s="116"/>
      <c r="S25" s="116"/>
      <c r="T25" s="116"/>
      <c r="U25" s="116"/>
      <c r="V25" s="116"/>
      <c r="W25" s="116"/>
      <c r="X25" s="116"/>
      <c r="Y25" s="116"/>
      <c r="Z25" s="116"/>
      <c r="AA25" s="116"/>
      <c r="AB25" s="116"/>
      <c r="AC25" s="116"/>
      <c r="AD25" s="116"/>
      <c r="AE25" s="116"/>
      <c r="AF25" s="116"/>
      <c r="AG25" s="116"/>
      <c r="AH25" s="116"/>
      <c r="AI25" s="116"/>
      <c r="AJ25" s="116"/>
      <c r="AK25" s="116"/>
      <c r="AL25" s="116"/>
      <c r="AM25" s="116"/>
      <c r="AN25" s="116"/>
      <c r="AO25" s="116"/>
      <c r="AP25" s="116"/>
      <c r="AQ25" s="116"/>
      <c r="AR25" s="116"/>
      <c r="AS25" s="116"/>
      <c r="AT25" s="116"/>
      <c r="AU25" s="116"/>
      <c r="AV25" s="116"/>
      <c r="AW25" s="116"/>
      <c r="AX25" s="116"/>
      <c r="AY25" s="116"/>
      <c r="AZ25" s="116"/>
      <c r="BA25" s="116"/>
      <c r="BB25" s="116"/>
      <c r="BC25" s="116"/>
      <c r="BD25" s="116"/>
      <c r="BE25" s="116"/>
      <c r="BF25" s="116"/>
      <c r="BG25" s="116"/>
      <c r="BH25" s="116"/>
      <c r="BI25" s="116"/>
      <c r="BJ25" s="116"/>
      <c r="BK25" s="116"/>
      <c r="BL25" s="116"/>
      <c r="BM25" s="116"/>
      <c r="BN25" s="116"/>
      <c r="BO25" s="116"/>
      <c r="BP25" s="116"/>
      <c r="BQ25" s="116"/>
      <c r="BR25" s="116"/>
      <c r="BS25" s="116"/>
      <c r="BT25" s="116"/>
      <c r="BU25" s="116"/>
      <c r="BV25" s="116"/>
      <c r="BW25" s="116"/>
      <c r="BX25" s="116"/>
      <c r="BY25" s="116"/>
      <c r="BZ25" s="116"/>
      <c r="CA25" s="116"/>
      <c r="CB25" s="116"/>
      <c r="CC25" s="116"/>
      <c r="CD25" s="116"/>
      <c r="CE25" s="116"/>
      <c r="CF25" s="116"/>
      <c r="CG25" s="116"/>
      <c r="CH25" s="116"/>
      <c r="CI25" s="116"/>
      <c r="CJ25" s="116"/>
      <c r="CK25" s="116"/>
      <c r="CL25" s="116"/>
      <c r="CM25" s="116"/>
      <c r="CN25" s="116"/>
      <c r="CO25" s="116"/>
      <c r="CP25" s="116"/>
      <c r="CQ25" s="116"/>
      <c r="CR25" s="116"/>
      <c r="CS25" s="116"/>
      <c r="CT25" s="116"/>
      <c r="CU25" s="116"/>
      <c r="CV25" s="116"/>
      <c r="CW25" s="116"/>
      <c r="CX25" s="116"/>
      <c r="CY25" s="116"/>
      <c r="CZ25" s="116"/>
    </row>
    <row r="26" spans="1:104" s="5" customFormat="1" ht="14.25" customHeight="1" x14ac:dyDescent="0.2">
      <c r="A26" s="4"/>
      <c r="B26" s="6" t="s">
        <v>72</v>
      </c>
      <c r="C26" s="175"/>
      <c r="D26" s="214">
        <v>1700</v>
      </c>
      <c r="E26" s="214">
        <v>1700</v>
      </c>
      <c r="F26" s="214">
        <v>1700</v>
      </c>
      <c r="G26" s="214">
        <v>1700</v>
      </c>
      <c r="H26" s="214">
        <v>1700</v>
      </c>
      <c r="I26" s="214">
        <v>1700</v>
      </c>
      <c r="J26" s="214">
        <v>1700</v>
      </c>
      <c r="R26" s="117"/>
      <c r="S26" s="117"/>
      <c r="T26" s="117"/>
      <c r="U26" s="117"/>
      <c r="V26" s="117"/>
      <c r="W26" s="117"/>
      <c r="X26" s="117"/>
      <c r="Y26" s="117"/>
      <c r="Z26" s="117"/>
      <c r="AA26" s="117"/>
      <c r="AB26" s="117"/>
      <c r="AC26" s="117"/>
      <c r="AD26" s="117"/>
      <c r="AE26" s="117"/>
      <c r="AF26" s="117"/>
      <c r="AG26" s="117"/>
      <c r="AH26" s="117"/>
      <c r="AI26" s="117"/>
      <c r="AJ26" s="117"/>
      <c r="AK26" s="117"/>
      <c r="AL26" s="117"/>
      <c r="AM26" s="117"/>
      <c r="AN26" s="117"/>
      <c r="AO26" s="117"/>
      <c r="AP26" s="117"/>
      <c r="AQ26" s="117"/>
      <c r="AR26" s="117"/>
      <c r="AS26" s="117"/>
      <c r="AT26" s="117"/>
      <c r="AU26" s="117"/>
      <c r="AV26" s="117"/>
      <c r="AW26" s="117"/>
      <c r="AX26" s="117"/>
      <c r="AY26" s="117"/>
      <c r="AZ26" s="117"/>
      <c r="BA26" s="117"/>
      <c r="BB26" s="117"/>
      <c r="BC26" s="117"/>
      <c r="BD26" s="117"/>
      <c r="BE26" s="117"/>
      <c r="BF26" s="117"/>
      <c r="BG26" s="117"/>
      <c r="BH26" s="117"/>
      <c r="BI26" s="117"/>
      <c r="BJ26" s="117"/>
      <c r="BK26" s="117"/>
      <c r="BL26" s="117"/>
      <c r="BM26" s="117"/>
      <c r="BN26" s="117"/>
      <c r="BO26" s="117"/>
      <c r="BP26" s="117"/>
      <c r="BQ26" s="117"/>
      <c r="BR26" s="117"/>
      <c r="BS26" s="117"/>
      <c r="BT26" s="117"/>
      <c r="BU26" s="117"/>
      <c r="BV26" s="117"/>
      <c r="BW26" s="117"/>
      <c r="BX26" s="117"/>
      <c r="BY26" s="117"/>
      <c r="BZ26" s="117"/>
      <c r="CA26" s="117"/>
      <c r="CB26" s="117"/>
      <c r="CC26" s="117"/>
      <c r="CD26" s="117"/>
      <c r="CE26" s="117"/>
      <c r="CF26" s="117"/>
      <c r="CG26" s="117"/>
      <c r="CH26" s="117"/>
      <c r="CI26" s="117"/>
      <c r="CJ26" s="117"/>
      <c r="CK26" s="117"/>
      <c r="CL26" s="117"/>
      <c r="CM26" s="117"/>
      <c r="CN26" s="117"/>
      <c r="CO26" s="117"/>
      <c r="CP26" s="117"/>
      <c r="CQ26" s="117"/>
      <c r="CR26" s="117"/>
      <c r="CS26" s="117"/>
      <c r="CT26" s="117"/>
      <c r="CU26" s="117"/>
      <c r="CV26" s="117"/>
      <c r="CW26" s="117"/>
      <c r="CX26" s="117"/>
      <c r="CY26" s="117"/>
      <c r="CZ26" s="117"/>
    </row>
    <row r="27" spans="1:104" s="5" customFormat="1" ht="14.25" customHeight="1" x14ac:dyDescent="0.2">
      <c r="A27" s="4"/>
      <c r="B27" s="6" t="s">
        <v>68</v>
      </c>
      <c r="C27" s="175"/>
      <c r="D27" s="126">
        <v>90</v>
      </c>
      <c r="E27" s="126">
        <v>90</v>
      </c>
      <c r="F27" s="126">
        <v>90</v>
      </c>
      <c r="G27" s="126">
        <v>90</v>
      </c>
      <c r="H27" s="126">
        <v>90</v>
      </c>
      <c r="I27" s="126">
        <v>90</v>
      </c>
      <c r="J27" s="126">
        <v>90</v>
      </c>
      <c r="R27" s="117"/>
      <c r="S27" s="117"/>
      <c r="T27" s="117"/>
      <c r="U27" s="117"/>
      <c r="V27" s="117"/>
      <c r="W27" s="117"/>
      <c r="X27" s="117"/>
      <c r="Y27" s="117"/>
      <c r="Z27" s="117"/>
      <c r="AA27" s="117"/>
      <c r="AB27" s="117"/>
      <c r="AC27" s="117"/>
      <c r="AD27" s="117"/>
      <c r="AE27" s="117"/>
      <c r="AF27" s="117"/>
      <c r="AG27" s="117"/>
      <c r="AH27" s="117"/>
      <c r="AI27" s="117"/>
      <c r="AJ27" s="117"/>
      <c r="AK27" s="117"/>
      <c r="AL27" s="117"/>
      <c r="AM27" s="117"/>
      <c r="AN27" s="117"/>
      <c r="AO27" s="117"/>
      <c r="AP27" s="117"/>
      <c r="AQ27" s="117"/>
      <c r="AR27" s="117"/>
      <c r="AS27" s="117"/>
      <c r="AT27" s="117"/>
      <c r="AU27" s="117"/>
      <c r="AV27" s="117"/>
      <c r="AW27" s="117"/>
      <c r="AX27" s="117"/>
      <c r="AY27" s="117"/>
      <c r="AZ27" s="117"/>
      <c r="BA27" s="117"/>
      <c r="BB27" s="117"/>
      <c r="BC27" s="117"/>
      <c r="BD27" s="117"/>
      <c r="BE27" s="117"/>
      <c r="BF27" s="117"/>
      <c r="BG27" s="117"/>
      <c r="BH27" s="117"/>
      <c r="BI27" s="117"/>
      <c r="BJ27" s="117"/>
      <c r="BK27" s="117"/>
      <c r="BL27" s="117"/>
      <c r="BM27" s="117"/>
      <c r="BN27" s="117"/>
      <c r="BO27" s="117"/>
      <c r="BP27" s="117"/>
      <c r="BQ27" s="117"/>
      <c r="BR27" s="117"/>
      <c r="BS27" s="117"/>
      <c r="BT27" s="117"/>
      <c r="BU27" s="117"/>
      <c r="BV27" s="117"/>
      <c r="BW27" s="117"/>
      <c r="BX27" s="117"/>
      <c r="BY27" s="117"/>
      <c r="BZ27" s="117"/>
      <c r="CA27" s="117"/>
      <c r="CB27" s="117"/>
      <c r="CC27" s="117"/>
      <c r="CD27" s="117"/>
      <c r="CE27" s="117"/>
      <c r="CF27" s="117"/>
      <c r="CG27" s="117"/>
      <c r="CH27" s="117"/>
      <c r="CI27" s="117"/>
      <c r="CJ27" s="117"/>
      <c r="CK27" s="117"/>
      <c r="CL27" s="117"/>
      <c r="CM27" s="117"/>
      <c r="CN27" s="117"/>
      <c r="CO27" s="117"/>
      <c r="CP27" s="117"/>
      <c r="CQ27" s="117"/>
      <c r="CR27" s="117"/>
      <c r="CS27" s="117"/>
      <c r="CT27" s="117"/>
      <c r="CU27" s="117"/>
      <c r="CV27" s="117"/>
      <c r="CW27" s="117"/>
      <c r="CX27" s="117"/>
      <c r="CY27" s="117"/>
      <c r="CZ27" s="117"/>
    </row>
    <row r="28" spans="1:104" s="5" customFormat="1" ht="14.25" customHeight="1" x14ac:dyDescent="0.2">
      <c r="A28" s="4"/>
      <c r="B28" s="6" t="s">
        <v>69</v>
      </c>
      <c r="C28" s="175"/>
      <c r="D28" s="204">
        <v>0.5</v>
      </c>
      <c r="E28" s="204">
        <v>0.5</v>
      </c>
      <c r="F28" s="204">
        <v>0.5</v>
      </c>
      <c r="G28" s="204">
        <v>0.5</v>
      </c>
      <c r="H28" s="204">
        <v>0.51</v>
      </c>
      <c r="I28" s="204">
        <v>0.51</v>
      </c>
      <c r="J28" s="204">
        <v>0.51</v>
      </c>
      <c r="R28" s="117"/>
      <c r="S28" s="117"/>
      <c r="T28" s="117"/>
      <c r="U28" s="117"/>
      <c r="V28" s="117"/>
      <c r="W28" s="117"/>
      <c r="X28" s="117"/>
      <c r="Y28" s="117"/>
      <c r="Z28" s="117"/>
      <c r="AA28" s="117"/>
      <c r="AB28" s="117"/>
      <c r="AC28" s="117"/>
      <c r="AD28" s="117"/>
      <c r="AE28" s="117"/>
      <c r="AF28" s="117"/>
      <c r="AG28" s="117"/>
      <c r="AH28" s="117"/>
      <c r="AI28" s="117"/>
      <c r="AJ28" s="117"/>
      <c r="AK28" s="117"/>
      <c r="AL28" s="117"/>
      <c r="AM28" s="117"/>
      <c r="AN28" s="117"/>
      <c r="AO28" s="117"/>
      <c r="AP28" s="117"/>
      <c r="AQ28" s="117"/>
      <c r="AR28" s="117"/>
      <c r="AS28" s="117"/>
      <c r="AT28" s="117"/>
      <c r="AU28" s="117"/>
      <c r="AV28" s="117"/>
      <c r="AW28" s="117"/>
      <c r="AX28" s="117"/>
      <c r="AY28" s="117"/>
      <c r="AZ28" s="117"/>
      <c r="BA28" s="117"/>
      <c r="BB28" s="117"/>
      <c r="BC28" s="117"/>
      <c r="BD28" s="117"/>
      <c r="BE28" s="117"/>
      <c r="BF28" s="117"/>
      <c r="BG28" s="117"/>
      <c r="BH28" s="117"/>
      <c r="BI28" s="117"/>
      <c r="BJ28" s="117"/>
      <c r="BK28" s="117"/>
      <c r="BL28" s="117"/>
      <c r="BM28" s="117"/>
      <c r="BN28" s="117"/>
      <c r="BO28" s="117"/>
      <c r="BP28" s="117"/>
      <c r="BQ28" s="117"/>
      <c r="BR28" s="117"/>
      <c r="BS28" s="117"/>
      <c r="BT28" s="117"/>
      <c r="BU28" s="117"/>
      <c r="BV28" s="117"/>
      <c r="BW28" s="117"/>
      <c r="BX28" s="117"/>
      <c r="BY28" s="117"/>
      <c r="BZ28" s="117"/>
      <c r="CA28" s="117"/>
      <c r="CB28" s="117"/>
      <c r="CC28" s="117"/>
      <c r="CD28" s="117"/>
      <c r="CE28" s="117"/>
      <c r="CF28" s="117"/>
      <c r="CG28" s="117"/>
      <c r="CH28" s="117"/>
      <c r="CI28" s="117"/>
      <c r="CJ28" s="117"/>
      <c r="CK28" s="117"/>
      <c r="CL28" s="117"/>
      <c r="CM28" s="117"/>
      <c r="CN28" s="117"/>
      <c r="CO28" s="117"/>
      <c r="CP28" s="117"/>
      <c r="CQ28" s="117"/>
      <c r="CR28" s="117"/>
      <c r="CS28" s="117"/>
      <c r="CT28" s="117"/>
      <c r="CU28" s="117"/>
      <c r="CV28" s="117"/>
      <c r="CW28" s="117"/>
      <c r="CX28" s="117"/>
      <c r="CY28" s="117"/>
      <c r="CZ28" s="117"/>
    </row>
    <row r="29" spans="1:104" x14ac:dyDescent="0.25">
      <c r="A29" s="2"/>
      <c r="B29" s="7"/>
      <c r="C29" s="180"/>
      <c r="D29" s="104"/>
      <c r="E29" s="120"/>
      <c r="F29" s="120"/>
      <c r="G29" s="120"/>
      <c r="H29" s="120"/>
      <c r="I29" s="120"/>
      <c r="J29" s="120"/>
      <c r="R29" s="116"/>
      <c r="S29" s="116"/>
      <c r="T29" s="116"/>
      <c r="U29" s="116"/>
      <c r="V29" s="116"/>
      <c r="W29" s="116"/>
      <c r="X29" s="116"/>
      <c r="Y29" s="116"/>
      <c r="Z29" s="116"/>
      <c r="AA29" s="116"/>
      <c r="AB29" s="116"/>
      <c r="AC29" s="116"/>
      <c r="AD29" s="116"/>
      <c r="AE29" s="116"/>
      <c r="AF29" s="116"/>
      <c r="AG29" s="116"/>
      <c r="AH29" s="116"/>
      <c r="AI29" s="116"/>
      <c r="AJ29" s="116"/>
      <c r="AK29" s="116"/>
      <c r="AL29" s="116"/>
      <c r="AM29" s="116"/>
      <c r="AN29" s="116"/>
      <c r="AO29" s="116"/>
      <c r="AP29" s="116"/>
      <c r="AQ29" s="116"/>
      <c r="AR29" s="116"/>
      <c r="AS29" s="116"/>
      <c r="AT29" s="116"/>
      <c r="AU29" s="116"/>
      <c r="AV29" s="116"/>
      <c r="AW29" s="116"/>
      <c r="AX29" s="116"/>
      <c r="AY29" s="116"/>
      <c r="AZ29" s="116"/>
      <c r="BA29" s="116"/>
      <c r="BB29" s="116"/>
      <c r="BC29" s="116"/>
      <c r="BD29" s="116"/>
      <c r="BE29" s="116"/>
      <c r="BF29" s="116"/>
      <c r="BG29" s="116"/>
      <c r="BH29" s="116"/>
      <c r="BI29" s="116"/>
      <c r="BJ29" s="116"/>
      <c r="BK29" s="116"/>
      <c r="BL29" s="116"/>
      <c r="BM29" s="116"/>
      <c r="BN29" s="116"/>
      <c r="BO29" s="116"/>
      <c r="BP29" s="116"/>
      <c r="BQ29" s="116"/>
      <c r="BR29" s="116"/>
      <c r="BS29" s="116"/>
      <c r="BT29" s="116"/>
      <c r="BU29" s="116"/>
      <c r="BV29" s="116"/>
      <c r="BW29" s="116"/>
      <c r="BX29" s="116"/>
      <c r="BY29" s="116"/>
      <c r="BZ29" s="116"/>
      <c r="CA29" s="116"/>
      <c r="CB29" s="116"/>
      <c r="CC29" s="116"/>
      <c r="CD29" s="116"/>
      <c r="CE29" s="116"/>
      <c r="CF29" s="116"/>
      <c r="CG29" s="116"/>
      <c r="CH29" s="116"/>
      <c r="CI29" s="116"/>
      <c r="CJ29" s="116"/>
      <c r="CK29" s="116"/>
      <c r="CL29" s="116"/>
      <c r="CM29" s="116"/>
      <c r="CN29" s="116"/>
      <c r="CO29" s="116"/>
      <c r="CP29" s="116"/>
      <c r="CQ29" s="116"/>
      <c r="CR29" s="116"/>
      <c r="CS29" s="116"/>
      <c r="CT29" s="116"/>
      <c r="CU29" s="116"/>
      <c r="CV29" s="116"/>
      <c r="CW29" s="116"/>
      <c r="CX29" s="116"/>
      <c r="CY29" s="116"/>
      <c r="CZ29" s="116"/>
    </row>
    <row r="30" spans="1:104" s="19" customFormat="1" x14ac:dyDescent="0.25">
      <c r="A30" s="60" t="s">
        <v>12</v>
      </c>
      <c r="B30" s="61"/>
      <c r="C30" s="178"/>
      <c r="D30" s="212"/>
      <c r="E30" s="62"/>
      <c r="F30" s="62"/>
      <c r="G30" s="62"/>
      <c r="H30" s="62"/>
      <c r="I30" s="62"/>
      <c r="J30" s="62"/>
      <c r="K30"/>
      <c r="L30"/>
      <c r="M30"/>
      <c r="N30"/>
      <c r="O30"/>
      <c r="P30"/>
      <c r="Q30"/>
      <c r="R30" s="116"/>
      <c r="S30" s="116"/>
      <c r="T30" s="116"/>
      <c r="U30" s="116"/>
      <c r="V30" s="116"/>
      <c r="W30" s="116"/>
      <c r="X30" s="116"/>
      <c r="Y30" s="116"/>
      <c r="Z30" s="116"/>
      <c r="AA30" s="116"/>
      <c r="AB30" s="116"/>
      <c r="AC30" s="116"/>
      <c r="AD30" s="116"/>
      <c r="AE30" s="116"/>
      <c r="AF30" s="116"/>
      <c r="AG30" s="116"/>
      <c r="AH30" s="116"/>
      <c r="AI30" s="116"/>
      <c r="AJ30" s="116"/>
      <c r="AK30" s="116"/>
      <c r="AL30" s="116"/>
      <c r="AM30" s="116"/>
      <c r="AN30" s="116"/>
      <c r="AO30" s="116"/>
      <c r="AP30" s="116"/>
      <c r="AQ30" s="116"/>
      <c r="AR30" s="116"/>
      <c r="AS30" s="116"/>
      <c r="AT30" s="116"/>
      <c r="AU30" s="116"/>
      <c r="AV30" s="116"/>
      <c r="AW30" s="116"/>
      <c r="AX30" s="116"/>
      <c r="AY30" s="116"/>
      <c r="AZ30" s="116"/>
      <c r="BA30" s="116"/>
      <c r="BB30" s="116"/>
      <c r="BC30" s="116"/>
      <c r="BD30" s="116"/>
      <c r="BE30" s="116"/>
      <c r="BF30" s="116"/>
      <c r="BG30" s="116"/>
      <c r="BH30" s="116"/>
      <c r="BI30" s="116"/>
      <c r="BJ30" s="116"/>
      <c r="BK30" s="116"/>
      <c r="BL30" s="116"/>
      <c r="BM30" s="116"/>
      <c r="BN30" s="116"/>
      <c r="BO30" s="116"/>
      <c r="BP30" s="116"/>
      <c r="BQ30" s="116"/>
      <c r="BR30" s="116"/>
      <c r="BS30" s="116"/>
      <c r="BT30" s="116"/>
      <c r="BU30" s="116"/>
      <c r="BV30" s="116"/>
      <c r="BW30" s="116"/>
      <c r="BX30" s="116"/>
      <c r="BY30" s="116"/>
      <c r="BZ30" s="116"/>
      <c r="CA30" s="116"/>
      <c r="CB30" s="116"/>
      <c r="CC30" s="116"/>
      <c r="CD30" s="116"/>
      <c r="CE30" s="116"/>
      <c r="CF30" s="116"/>
      <c r="CG30" s="116"/>
      <c r="CH30" s="116"/>
      <c r="CI30" s="116"/>
      <c r="CJ30" s="116"/>
      <c r="CK30" s="116"/>
      <c r="CL30" s="116"/>
      <c r="CM30" s="116"/>
      <c r="CN30" s="116"/>
      <c r="CO30" s="116"/>
      <c r="CP30" s="116"/>
      <c r="CQ30" s="116"/>
      <c r="CR30" s="116"/>
      <c r="CS30" s="116"/>
      <c r="CT30" s="116"/>
      <c r="CU30" s="116"/>
      <c r="CV30" s="116"/>
      <c r="CW30" s="116"/>
      <c r="CX30" s="116"/>
      <c r="CY30" s="116"/>
      <c r="CZ30" s="116"/>
    </row>
    <row r="31" spans="1:104" s="19" customFormat="1" x14ac:dyDescent="0.25">
      <c r="A31" s="121" t="s">
        <v>13</v>
      </c>
      <c r="B31" s="15" t="s">
        <v>14</v>
      </c>
      <c r="C31" s="218">
        <v>0</v>
      </c>
      <c r="D31" s="223">
        <f>200*(D27+D23+D19)</f>
        <v>66000</v>
      </c>
      <c r="E31" s="222">
        <f t="shared" ref="E31:J31" si="6">200*(E27+E23+E19)</f>
        <v>66000</v>
      </c>
      <c r="F31" s="151">
        <f t="shared" si="6"/>
        <v>66000</v>
      </c>
      <c r="G31" s="151">
        <f t="shared" si="6"/>
        <v>66000</v>
      </c>
      <c r="H31" s="151">
        <f t="shared" si="6"/>
        <v>66000</v>
      </c>
      <c r="I31" s="151">
        <f t="shared" si="6"/>
        <v>66000</v>
      </c>
      <c r="J31" s="151">
        <f t="shared" si="6"/>
        <v>66000</v>
      </c>
      <c r="K31"/>
      <c r="L31"/>
      <c r="M31"/>
      <c r="N31"/>
      <c r="O31"/>
      <c r="P31"/>
      <c r="Q31"/>
      <c r="R31" s="116"/>
      <c r="S31" s="116"/>
      <c r="T31" s="116"/>
      <c r="U31" s="116"/>
      <c r="V31" s="116"/>
      <c r="W31" s="116"/>
      <c r="X31" s="116"/>
      <c r="Y31" s="116"/>
      <c r="Z31" s="116"/>
      <c r="AA31" s="116"/>
      <c r="AB31" s="116"/>
      <c r="AC31" s="116"/>
      <c r="AD31" s="116"/>
      <c r="AE31" s="116"/>
      <c r="AF31" s="116"/>
      <c r="AG31" s="116"/>
      <c r="AH31" s="116"/>
      <c r="AI31" s="116"/>
      <c r="AJ31" s="116"/>
      <c r="AK31" s="116"/>
      <c r="AL31" s="116"/>
      <c r="AM31" s="116"/>
      <c r="AN31" s="116"/>
      <c r="AO31" s="116"/>
      <c r="AP31" s="116"/>
      <c r="AQ31" s="116"/>
      <c r="AR31" s="116"/>
      <c r="AS31" s="116"/>
      <c r="AT31" s="116"/>
      <c r="AU31" s="116"/>
      <c r="AV31" s="116"/>
      <c r="AW31" s="116"/>
      <c r="AX31" s="116"/>
      <c r="AY31" s="116"/>
      <c r="AZ31" s="116"/>
      <c r="BA31" s="116"/>
      <c r="BB31" s="116"/>
      <c r="BC31" s="116"/>
      <c r="BD31" s="116"/>
      <c r="BE31" s="116"/>
      <c r="BF31" s="116"/>
      <c r="BG31" s="116"/>
      <c r="BH31" s="116"/>
      <c r="BI31" s="116"/>
      <c r="BJ31" s="116"/>
      <c r="BK31" s="116"/>
      <c r="BL31" s="116"/>
      <c r="BM31" s="116"/>
      <c r="BN31" s="116"/>
      <c r="BO31" s="116"/>
      <c r="BP31" s="116"/>
      <c r="BQ31" s="116"/>
      <c r="BR31" s="116"/>
      <c r="BS31" s="116"/>
      <c r="BT31" s="116"/>
      <c r="BU31" s="116"/>
      <c r="BV31" s="116"/>
      <c r="BW31" s="116"/>
      <c r="BX31" s="116"/>
      <c r="BY31" s="116"/>
      <c r="BZ31" s="116"/>
      <c r="CA31" s="116"/>
      <c r="CB31" s="116"/>
      <c r="CC31" s="116"/>
      <c r="CD31" s="116"/>
      <c r="CE31" s="116"/>
      <c r="CF31" s="116"/>
      <c r="CG31" s="116"/>
      <c r="CH31" s="116"/>
      <c r="CI31" s="116"/>
      <c r="CJ31" s="116"/>
      <c r="CK31" s="116"/>
      <c r="CL31" s="116"/>
      <c r="CM31" s="116"/>
      <c r="CN31" s="116"/>
      <c r="CO31" s="116"/>
      <c r="CP31" s="116"/>
      <c r="CQ31" s="116"/>
      <c r="CR31" s="116"/>
      <c r="CS31" s="116"/>
      <c r="CT31" s="116"/>
      <c r="CU31" s="116"/>
      <c r="CV31" s="116"/>
      <c r="CW31" s="116"/>
      <c r="CX31" s="116"/>
      <c r="CY31" s="116"/>
      <c r="CZ31" s="116"/>
    </row>
    <row r="32" spans="1:104" x14ac:dyDescent="0.25">
      <c r="A32" s="2" t="s">
        <v>4</v>
      </c>
      <c r="B32" s="7" t="s">
        <v>74</v>
      </c>
      <c r="C32" s="219">
        <v>0.255</v>
      </c>
      <c r="D32" s="127">
        <v>20000</v>
      </c>
      <c r="E32" s="137">
        <v>20000</v>
      </c>
      <c r="F32" s="132">
        <v>20000</v>
      </c>
      <c r="G32" s="132">
        <v>20000</v>
      </c>
      <c r="H32" s="132">
        <v>20000</v>
      </c>
      <c r="I32" s="132">
        <v>20000</v>
      </c>
      <c r="J32" s="132">
        <v>20000</v>
      </c>
      <c r="R32" s="116"/>
      <c r="S32" s="116"/>
      <c r="T32" s="116"/>
      <c r="U32" s="116"/>
      <c r="V32" s="116"/>
      <c r="W32" s="116"/>
      <c r="X32" s="116"/>
      <c r="Y32" s="116"/>
      <c r="Z32" s="116"/>
      <c r="AA32" s="116"/>
      <c r="AB32" s="116"/>
      <c r="AC32" s="116"/>
      <c r="AD32" s="116"/>
      <c r="AE32" s="116"/>
      <c r="AF32" s="116"/>
      <c r="AG32" s="116"/>
      <c r="AH32" s="116"/>
      <c r="AI32" s="116"/>
      <c r="AJ32" s="116"/>
      <c r="AK32" s="116"/>
      <c r="AL32" s="116"/>
      <c r="AM32" s="116"/>
      <c r="AN32" s="116"/>
      <c r="AO32" s="116"/>
      <c r="AP32" s="116"/>
      <c r="AQ32" s="116"/>
      <c r="AR32" s="116"/>
      <c r="AS32" s="116"/>
      <c r="AT32" s="116"/>
      <c r="AU32" s="116"/>
      <c r="AV32" s="116"/>
      <c r="AW32" s="116"/>
      <c r="AX32" s="116"/>
      <c r="AY32" s="116"/>
      <c r="AZ32" s="116"/>
      <c r="BA32" s="116"/>
      <c r="BB32" s="116"/>
      <c r="BC32" s="116"/>
      <c r="BD32" s="116"/>
      <c r="BE32" s="116"/>
      <c r="BF32" s="116"/>
      <c r="BG32" s="116"/>
      <c r="BH32" s="116"/>
      <c r="BI32" s="116"/>
      <c r="BJ32" s="116"/>
      <c r="BK32" s="116"/>
      <c r="BL32" s="116"/>
      <c r="BM32" s="116"/>
      <c r="BN32" s="116"/>
      <c r="BO32" s="116"/>
      <c r="BP32" s="116"/>
      <c r="BQ32" s="116"/>
      <c r="BR32" s="116"/>
      <c r="BS32" s="116"/>
      <c r="BT32" s="116"/>
      <c r="BU32" s="116"/>
      <c r="BV32" s="116"/>
      <c r="BW32" s="116"/>
      <c r="BX32" s="116"/>
      <c r="BY32" s="116"/>
      <c r="BZ32" s="116"/>
      <c r="CA32" s="116"/>
      <c r="CB32" s="116"/>
      <c r="CC32" s="116"/>
      <c r="CD32" s="116"/>
      <c r="CE32" s="116"/>
      <c r="CF32" s="116"/>
      <c r="CG32" s="116"/>
      <c r="CH32" s="116"/>
      <c r="CI32" s="116"/>
      <c r="CJ32" s="116"/>
      <c r="CK32" s="116"/>
      <c r="CL32" s="116"/>
      <c r="CM32" s="116"/>
      <c r="CN32" s="116"/>
      <c r="CO32" s="116"/>
      <c r="CP32" s="116"/>
      <c r="CQ32" s="116"/>
      <c r="CR32" s="116"/>
      <c r="CS32" s="116"/>
      <c r="CT32" s="116"/>
      <c r="CU32" s="116"/>
      <c r="CV32" s="116"/>
      <c r="CW32" s="116"/>
      <c r="CX32" s="116"/>
      <c r="CY32" s="116"/>
      <c r="CZ32" s="116"/>
    </row>
    <row r="33" spans="1:104" x14ac:dyDescent="0.25">
      <c r="A33" s="2" t="s">
        <v>4</v>
      </c>
      <c r="B33" s="7" t="s">
        <v>75</v>
      </c>
      <c r="C33" s="220">
        <v>0.13500000000000001</v>
      </c>
      <c r="D33" s="127"/>
      <c r="E33" s="137"/>
      <c r="F33" s="132"/>
      <c r="G33" s="132"/>
      <c r="H33" s="132"/>
      <c r="I33" s="132"/>
      <c r="J33" s="132"/>
      <c r="R33" s="116"/>
      <c r="S33" s="116"/>
      <c r="T33" s="116"/>
      <c r="U33" s="116"/>
      <c r="V33" s="116"/>
      <c r="W33" s="116"/>
      <c r="X33" s="116"/>
      <c r="Y33" s="116"/>
      <c r="Z33" s="116"/>
      <c r="AA33" s="116"/>
      <c r="AB33" s="116"/>
      <c r="AC33" s="116"/>
      <c r="AD33" s="116"/>
      <c r="AE33" s="116"/>
      <c r="AF33" s="116"/>
      <c r="AG33" s="116"/>
      <c r="AH33" s="116"/>
      <c r="AI33" s="116"/>
      <c r="AJ33" s="116"/>
      <c r="AK33" s="116"/>
      <c r="AL33" s="116"/>
      <c r="AM33" s="116"/>
      <c r="AN33" s="116"/>
      <c r="AO33" s="116"/>
      <c r="AP33" s="116"/>
      <c r="AQ33" s="116"/>
      <c r="AR33" s="116"/>
      <c r="AS33" s="116"/>
      <c r="AT33" s="116"/>
      <c r="AU33" s="116"/>
      <c r="AV33" s="116"/>
      <c r="AW33" s="116"/>
      <c r="AX33" s="116"/>
      <c r="AY33" s="116"/>
      <c r="AZ33" s="116"/>
      <c r="BA33" s="116"/>
      <c r="BB33" s="116"/>
      <c r="BC33" s="116"/>
      <c r="BD33" s="116"/>
      <c r="BE33" s="116"/>
      <c r="BF33" s="116"/>
      <c r="BG33" s="116"/>
      <c r="BH33" s="116"/>
      <c r="BI33" s="116"/>
      <c r="BJ33" s="116"/>
      <c r="BK33" s="116"/>
      <c r="BL33" s="116"/>
      <c r="BM33" s="116"/>
      <c r="BN33" s="116"/>
      <c r="BO33" s="116"/>
      <c r="BP33" s="116"/>
      <c r="BQ33" s="116"/>
      <c r="BR33" s="116"/>
      <c r="BS33" s="116"/>
      <c r="BT33" s="116"/>
      <c r="BU33" s="116"/>
      <c r="BV33" s="116"/>
      <c r="BW33" s="116"/>
      <c r="BX33" s="116"/>
      <c r="BY33" s="116"/>
      <c r="BZ33" s="116"/>
      <c r="CA33" s="116"/>
      <c r="CB33" s="116"/>
      <c r="CC33" s="116"/>
      <c r="CD33" s="116"/>
      <c r="CE33" s="116"/>
      <c r="CF33" s="116"/>
      <c r="CG33" s="116"/>
      <c r="CH33" s="116"/>
      <c r="CI33" s="116"/>
      <c r="CJ33" s="116"/>
      <c r="CK33" s="116"/>
      <c r="CL33" s="116"/>
      <c r="CM33" s="116"/>
      <c r="CN33" s="116"/>
      <c r="CO33" s="116"/>
      <c r="CP33" s="116"/>
      <c r="CQ33" s="116"/>
      <c r="CR33" s="116"/>
      <c r="CS33" s="116"/>
      <c r="CT33" s="116"/>
      <c r="CU33" s="116"/>
      <c r="CV33" s="116"/>
      <c r="CW33" s="116"/>
      <c r="CX33" s="116"/>
      <c r="CY33" s="116"/>
      <c r="CZ33" s="116"/>
    </row>
    <row r="34" spans="1:104" x14ac:dyDescent="0.25">
      <c r="A34" s="2" t="s">
        <v>13</v>
      </c>
      <c r="B34" s="9" t="s">
        <v>76</v>
      </c>
      <c r="C34" s="221">
        <v>0</v>
      </c>
      <c r="D34" s="128">
        <v>2800</v>
      </c>
      <c r="E34" s="138">
        <v>2800</v>
      </c>
      <c r="F34" s="205">
        <v>2800</v>
      </c>
      <c r="G34" s="205">
        <v>2800</v>
      </c>
      <c r="H34" s="205">
        <v>2800</v>
      </c>
      <c r="I34" s="205">
        <v>2800</v>
      </c>
      <c r="J34" s="205">
        <v>2800</v>
      </c>
      <c r="R34" s="116"/>
      <c r="S34" s="116"/>
      <c r="T34" s="116"/>
      <c r="U34" s="116"/>
      <c r="V34" s="116"/>
      <c r="W34" s="116"/>
      <c r="X34" s="116"/>
      <c r="Y34" s="116"/>
      <c r="Z34" s="116"/>
      <c r="AA34" s="116"/>
      <c r="AB34" s="116"/>
      <c r="AC34" s="116"/>
      <c r="AD34" s="116"/>
      <c r="AE34" s="116"/>
      <c r="AF34" s="116"/>
      <c r="AG34" s="116"/>
      <c r="AH34" s="116"/>
      <c r="AI34" s="116"/>
      <c r="AJ34" s="116"/>
      <c r="AK34" s="116"/>
      <c r="AL34" s="116"/>
      <c r="AM34" s="116"/>
      <c r="AN34" s="116"/>
      <c r="AO34" s="116"/>
      <c r="AP34" s="116"/>
      <c r="AQ34" s="116"/>
      <c r="AR34" s="116"/>
      <c r="AS34" s="116"/>
      <c r="AT34" s="116"/>
      <c r="AU34" s="116"/>
      <c r="AV34" s="116"/>
      <c r="AW34" s="116"/>
      <c r="AX34" s="116"/>
      <c r="AY34" s="116"/>
      <c r="AZ34" s="116"/>
      <c r="BA34" s="116"/>
      <c r="BB34" s="116"/>
      <c r="BC34" s="116"/>
      <c r="BD34" s="116"/>
      <c r="BE34" s="116"/>
      <c r="BF34" s="116"/>
      <c r="BG34" s="116"/>
      <c r="BH34" s="116"/>
      <c r="BI34" s="116"/>
      <c r="BJ34" s="116"/>
      <c r="BK34" s="116"/>
      <c r="BL34" s="116"/>
      <c r="BM34" s="116"/>
      <c r="BN34" s="116"/>
      <c r="BO34" s="116"/>
      <c r="BP34" s="116"/>
      <c r="BQ34" s="116"/>
      <c r="BR34" s="116"/>
      <c r="BS34" s="116"/>
      <c r="BT34" s="116"/>
      <c r="BU34" s="116"/>
      <c r="BV34" s="116"/>
      <c r="BW34" s="116"/>
      <c r="BX34" s="116"/>
      <c r="BY34" s="116"/>
      <c r="BZ34" s="116"/>
      <c r="CA34" s="116"/>
      <c r="CB34" s="116"/>
      <c r="CC34" s="116"/>
      <c r="CD34" s="116"/>
      <c r="CE34" s="116"/>
      <c r="CF34" s="116"/>
      <c r="CG34" s="116"/>
      <c r="CH34" s="116"/>
      <c r="CI34" s="116"/>
      <c r="CJ34" s="116"/>
      <c r="CK34" s="116"/>
      <c r="CL34" s="116"/>
      <c r="CM34" s="116"/>
      <c r="CN34" s="116"/>
      <c r="CO34" s="116"/>
      <c r="CP34" s="116"/>
      <c r="CQ34" s="116"/>
      <c r="CR34" s="116"/>
      <c r="CS34" s="116"/>
      <c r="CT34" s="116"/>
      <c r="CU34" s="116"/>
      <c r="CV34" s="116"/>
      <c r="CW34" s="116"/>
      <c r="CX34" s="116"/>
      <c r="CY34" s="116"/>
      <c r="CZ34" s="116"/>
    </row>
    <row r="35" spans="1:104" s="17" customFormat="1" x14ac:dyDescent="0.25">
      <c r="A35" s="16" t="s">
        <v>15</v>
      </c>
      <c r="B35" s="12"/>
      <c r="C35" s="245"/>
      <c r="D35" s="246">
        <f>D6+D9+D12+D13+D17+D21+D25+D32+D33+D34+D31</f>
        <v>385500</v>
      </c>
      <c r="E35" s="77">
        <f t="shared" ref="E35:J35" si="7">E6+E9+E12+E13+E17+E21+E25+E29+E32+E33+E34+E31</f>
        <v>385500</v>
      </c>
      <c r="F35" s="77">
        <f t="shared" si="7"/>
        <v>385500</v>
      </c>
      <c r="G35" s="77">
        <f t="shared" si="7"/>
        <v>385500</v>
      </c>
      <c r="H35" s="77">
        <f t="shared" si="7"/>
        <v>399630</v>
      </c>
      <c r="I35" s="77">
        <f t="shared" si="7"/>
        <v>399630</v>
      </c>
      <c r="J35" s="247">
        <f t="shared" si="7"/>
        <v>399630</v>
      </c>
      <c r="K35" s="10"/>
      <c r="L35" s="10"/>
      <c r="M35" s="10"/>
      <c r="N35" s="10"/>
      <c r="O35" s="10"/>
      <c r="P35" s="10"/>
      <c r="Q35" s="10"/>
      <c r="R35" s="118"/>
      <c r="S35" s="118"/>
      <c r="T35" s="118"/>
      <c r="U35" s="118"/>
      <c r="V35" s="118"/>
      <c r="W35" s="118"/>
      <c r="X35" s="118"/>
      <c r="Y35" s="118"/>
      <c r="Z35" s="118"/>
      <c r="AA35" s="118"/>
      <c r="AB35" s="118"/>
      <c r="AC35" s="118"/>
      <c r="AD35" s="118"/>
      <c r="AE35" s="118"/>
      <c r="AF35" s="118"/>
      <c r="AG35" s="118"/>
      <c r="AH35" s="118"/>
      <c r="AI35" s="118"/>
      <c r="AJ35" s="118"/>
      <c r="AK35" s="118"/>
      <c r="AL35" s="118"/>
      <c r="AM35" s="118"/>
      <c r="AN35" s="118"/>
      <c r="AO35" s="118"/>
      <c r="AP35" s="118"/>
      <c r="AQ35" s="118"/>
      <c r="AR35" s="118"/>
      <c r="AS35" s="118"/>
      <c r="AT35" s="118"/>
      <c r="AU35" s="118"/>
      <c r="AV35" s="118"/>
      <c r="AW35" s="118"/>
      <c r="AX35" s="118"/>
      <c r="AY35" s="118"/>
      <c r="AZ35" s="118"/>
      <c r="BA35" s="118"/>
      <c r="BB35" s="118"/>
      <c r="BC35" s="118"/>
      <c r="BD35" s="118"/>
      <c r="BE35" s="118"/>
      <c r="BF35" s="118"/>
      <c r="BG35" s="118"/>
      <c r="BH35" s="118"/>
      <c r="BI35" s="118"/>
      <c r="BJ35" s="118"/>
      <c r="BK35" s="118"/>
      <c r="BL35" s="118"/>
      <c r="BM35" s="118"/>
      <c r="BN35" s="118"/>
      <c r="BO35" s="118"/>
      <c r="BP35" s="118"/>
      <c r="BQ35" s="118"/>
      <c r="BR35" s="118"/>
      <c r="BS35" s="118"/>
      <c r="BT35" s="118"/>
      <c r="BU35" s="118"/>
      <c r="BV35" s="118"/>
      <c r="BW35" s="118"/>
      <c r="BX35" s="118"/>
      <c r="BY35" s="118"/>
      <c r="BZ35" s="118"/>
      <c r="CA35" s="118"/>
      <c r="CB35" s="118"/>
      <c r="CC35" s="118"/>
      <c r="CD35" s="118"/>
      <c r="CE35" s="118"/>
      <c r="CF35" s="118"/>
      <c r="CG35" s="118"/>
      <c r="CH35" s="118"/>
      <c r="CI35" s="118"/>
      <c r="CJ35" s="118"/>
      <c r="CK35" s="118"/>
      <c r="CL35" s="118"/>
      <c r="CM35" s="118"/>
      <c r="CN35" s="118"/>
      <c r="CO35" s="118"/>
      <c r="CP35" s="118"/>
      <c r="CQ35" s="118"/>
      <c r="CR35" s="118"/>
      <c r="CS35" s="118"/>
      <c r="CT35" s="118"/>
      <c r="CU35" s="118"/>
      <c r="CV35" s="118"/>
      <c r="CW35" s="118"/>
      <c r="CX35" s="118"/>
      <c r="CY35" s="118"/>
      <c r="CZ35" s="118"/>
    </row>
    <row r="36" spans="1:104" s="10" customFormat="1" ht="15.75" thickBot="1" x14ac:dyDescent="0.3">
      <c r="A36" s="8"/>
      <c r="B36" s="9"/>
      <c r="C36" s="182"/>
      <c r="D36" s="32"/>
      <c r="E36" s="14"/>
      <c r="F36" s="14"/>
      <c r="G36" s="14"/>
      <c r="H36" s="14"/>
      <c r="I36" s="14"/>
      <c r="J36" s="14"/>
      <c r="R36" s="118"/>
      <c r="S36" s="118"/>
      <c r="T36" s="118"/>
      <c r="U36" s="118"/>
      <c r="V36" s="118"/>
      <c r="W36" s="118"/>
      <c r="X36" s="118"/>
      <c r="Y36" s="118"/>
      <c r="Z36" s="118"/>
      <c r="AA36" s="118"/>
      <c r="AB36" s="118"/>
      <c r="AC36" s="118"/>
      <c r="AD36" s="118"/>
      <c r="AE36" s="118"/>
      <c r="AF36" s="118"/>
      <c r="AG36" s="118"/>
      <c r="AH36" s="118"/>
      <c r="AI36" s="118"/>
      <c r="AJ36" s="118"/>
      <c r="AK36" s="118"/>
      <c r="AL36" s="118"/>
      <c r="AM36" s="118"/>
      <c r="AN36" s="118"/>
      <c r="AO36" s="118"/>
      <c r="AP36" s="118"/>
      <c r="AQ36" s="118"/>
      <c r="AR36" s="118"/>
      <c r="AS36" s="118"/>
      <c r="AT36" s="118"/>
      <c r="AU36" s="118"/>
      <c r="AV36" s="118"/>
      <c r="AW36" s="118"/>
      <c r="AX36" s="118"/>
      <c r="AY36" s="118"/>
      <c r="AZ36" s="118"/>
      <c r="BA36" s="118"/>
      <c r="BB36" s="118"/>
      <c r="BC36" s="118"/>
      <c r="BD36" s="118"/>
      <c r="BE36" s="118"/>
      <c r="BF36" s="118"/>
      <c r="BG36" s="118"/>
      <c r="BH36" s="118"/>
      <c r="BI36" s="118"/>
      <c r="BJ36" s="118"/>
      <c r="BK36" s="118"/>
      <c r="BL36" s="118"/>
      <c r="BM36" s="118"/>
      <c r="BN36" s="118"/>
      <c r="BO36" s="118"/>
      <c r="BP36" s="118"/>
      <c r="BQ36" s="118"/>
      <c r="BR36" s="118"/>
      <c r="BS36" s="118"/>
      <c r="BT36" s="118"/>
      <c r="BU36" s="118"/>
      <c r="BV36" s="118"/>
      <c r="BW36" s="118"/>
      <c r="BX36" s="118"/>
      <c r="BY36" s="118"/>
      <c r="BZ36" s="118"/>
      <c r="CA36" s="118"/>
      <c r="CB36" s="118"/>
      <c r="CC36" s="118"/>
      <c r="CD36" s="118"/>
      <c r="CE36" s="118"/>
      <c r="CF36" s="118"/>
      <c r="CG36" s="118"/>
      <c r="CH36" s="118"/>
      <c r="CI36" s="118"/>
      <c r="CJ36" s="118"/>
      <c r="CK36" s="118"/>
      <c r="CL36" s="118"/>
      <c r="CM36" s="118"/>
      <c r="CN36" s="118"/>
      <c r="CO36" s="118"/>
      <c r="CP36" s="118"/>
      <c r="CQ36" s="118"/>
      <c r="CR36" s="118"/>
      <c r="CS36" s="118"/>
      <c r="CT36" s="118"/>
      <c r="CU36" s="118"/>
      <c r="CV36" s="118"/>
      <c r="CW36" s="118"/>
      <c r="CX36" s="118"/>
      <c r="CY36" s="118"/>
      <c r="CZ36" s="118"/>
    </row>
    <row r="37" spans="1:104" s="24" customFormat="1" ht="19.5" thickBot="1" x14ac:dyDescent="0.35">
      <c r="A37" s="64" t="s">
        <v>16</v>
      </c>
      <c r="B37" s="65"/>
      <c r="C37" s="183"/>
      <c r="D37" s="66"/>
      <c r="E37" s="66"/>
      <c r="F37" s="66"/>
      <c r="G37" s="66"/>
      <c r="H37" s="66"/>
      <c r="I37" s="66"/>
      <c r="J37" s="66"/>
      <c r="K37" s="55"/>
      <c r="L37" s="55"/>
      <c r="M37" s="55"/>
      <c r="N37" s="55"/>
      <c r="O37" s="55"/>
      <c r="P37" s="55"/>
      <c r="Q37" s="55"/>
      <c r="R37" s="115"/>
      <c r="S37" s="115"/>
      <c r="T37" s="115"/>
      <c r="U37" s="115"/>
      <c r="V37" s="115"/>
      <c r="W37" s="115"/>
      <c r="X37" s="115"/>
      <c r="Y37" s="115"/>
      <c r="Z37" s="115"/>
      <c r="AA37" s="115"/>
      <c r="AB37" s="115"/>
      <c r="AC37" s="115"/>
      <c r="AD37" s="115"/>
      <c r="AE37" s="115"/>
      <c r="AF37" s="115"/>
      <c r="AG37" s="115"/>
      <c r="AH37" s="115"/>
      <c r="AI37" s="115"/>
      <c r="AJ37" s="115"/>
      <c r="AK37" s="115"/>
      <c r="AL37" s="115"/>
      <c r="AM37" s="115"/>
      <c r="AN37" s="115"/>
      <c r="AO37" s="115"/>
      <c r="AP37" s="115"/>
      <c r="AQ37" s="115"/>
      <c r="AR37" s="115"/>
      <c r="AS37" s="115"/>
      <c r="AT37" s="115"/>
      <c r="AU37" s="115"/>
      <c r="AV37" s="115"/>
      <c r="AW37" s="115"/>
      <c r="AX37" s="115"/>
      <c r="AY37" s="115"/>
      <c r="AZ37" s="115"/>
      <c r="BA37" s="115"/>
      <c r="BB37" s="115"/>
      <c r="BC37" s="115"/>
      <c r="BD37" s="115"/>
      <c r="BE37" s="115"/>
      <c r="BF37" s="115"/>
      <c r="BG37" s="115"/>
      <c r="BH37" s="115"/>
      <c r="BI37" s="115"/>
      <c r="BJ37" s="115"/>
      <c r="BK37" s="115"/>
      <c r="BL37" s="115"/>
      <c r="BM37" s="115"/>
      <c r="BN37" s="115"/>
      <c r="BO37" s="115"/>
      <c r="BP37" s="115"/>
      <c r="BQ37" s="115"/>
      <c r="BR37" s="115"/>
      <c r="BS37" s="115"/>
      <c r="BT37" s="115"/>
      <c r="BU37" s="115"/>
      <c r="BV37" s="115"/>
      <c r="BW37" s="115"/>
      <c r="BX37" s="115"/>
      <c r="BY37" s="115"/>
      <c r="BZ37" s="115"/>
      <c r="CA37" s="115"/>
      <c r="CB37" s="115"/>
      <c r="CC37" s="115"/>
      <c r="CD37" s="115"/>
      <c r="CE37" s="115"/>
      <c r="CF37" s="115"/>
      <c r="CG37" s="115"/>
      <c r="CH37" s="115"/>
      <c r="CI37" s="115"/>
      <c r="CJ37" s="115"/>
      <c r="CK37" s="115"/>
      <c r="CL37" s="115"/>
      <c r="CM37" s="115"/>
      <c r="CN37" s="115"/>
      <c r="CO37" s="115"/>
      <c r="CP37" s="115"/>
      <c r="CQ37" s="115"/>
      <c r="CR37" s="115"/>
      <c r="CS37" s="115"/>
      <c r="CT37" s="115"/>
      <c r="CU37" s="115"/>
      <c r="CV37" s="115"/>
      <c r="CW37" s="115"/>
      <c r="CX37" s="115"/>
      <c r="CY37" s="115"/>
      <c r="CZ37" s="115"/>
    </row>
    <row r="38" spans="1:104" hidden="1" x14ac:dyDescent="0.25">
      <c r="A38" s="11" t="s">
        <v>17</v>
      </c>
      <c r="B38" s="63" t="s">
        <v>18</v>
      </c>
      <c r="C38" s="181">
        <v>0.255</v>
      </c>
      <c r="D38" s="129"/>
      <c r="E38" s="130"/>
      <c r="F38" s="130"/>
      <c r="G38" s="130"/>
      <c r="H38" s="130"/>
      <c r="I38" s="130"/>
      <c r="J38" s="130"/>
      <c r="R38" s="116"/>
      <c r="S38" s="116"/>
      <c r="T38" s="116"/>
      <c r="U38" s="116"/>
      <c r="V38" s="116"/>
      <c r="W38" s="116"/>
      <c r="X38" s="116"/>
      <c r="Y38" s="116"/>
      <c r="Z38" s="116"/>
      <c r="AA38" s="116"/>
      <c r="AB38" s="116"/>
      <c r="AC38" s="116"/>
      <c r="AD38" s="116"/>
      <c r="AE38" s="116"/>
      <c r="AF38" s="116"/>
      <c r="AG38" s="116"/>
      <c r="AH38" s="116"/>
      <c r="AI38" s="116"/>
      <c r="AJ38" s="116"/>
      <c r="AK38" s="116"/>
      <c r="AL38" s="116"/>
      <c r="AM38" s="116"/>
      <c r="AN38" s="116"/>
      <c r="AO38" s="116"/>
      <c r="AP38" s="116"/>
      <c r="AQ38" s="116"/>
      <c r="AR38" s="116"/>
      <c r="AS38" s="116"/>
      <c r="AT38" s="116"/>
      <c r="AU38" s="116"/>
      <c r="AV38" s="116"/>
      <c r="AW38" s="116"/>
      <c r="AX38" s="116"/>
      <c r="AY38" s="116"/>
      <c r="AZ38" s="116"/>
      <c r="BA38" s="116"/>
      <c r="BB38" s="116"/>
      <c r="BC38" s="116"/>
      <c r="BD38" s="116"/>
      <c r="BE38" s="116"/>
      <c r="BF38" s="116"/>
      <c r="BG38" s="116"/>
      <c r="BH38" s="116"/>
      <c r="BI38" s="116"/>
      <c r="BJ38" s="116"/>
      <c r="BK38" s="116"/>
      <c r="BL38" s="116"/>
      <c r="BM38" s="116"/>
      <c r="BN38" s="116"/>
      <c r="BO38" s="116"/>
      <c r="BP38" s="116"/>
      <c r="BQ38" s="116"/>
      <c r="BR38" s="116"/>
      <c r="BS38" s="116"/>
      <c r="BT38" s="116"/>
      <c r="BU38" s="116"/>
      <c r="BV38" s="116"/>
      <c r="BW38" s="116"/>
      <c r="BX38" s="116"/>
      <c r="BY38" s="116"/>
      <c r="BZ38" s="116"/>
      <c r="CA38" s="116"/>
      <c r="CB38" s="116"/>
      <c r="CC38" s="116"/>
      <c r="CD38" s="116"/>
      <c r="CE38" s="116"/>
      <c r="CF38" s="116"/>
      <c r="CG38" s="116"/>
      <c r="CH38" s="116"/>
      <c r="CI38" s="116"/>
      <c r="CJ38" s="116"/>
      <c r="CK38" s="116"/>
      <c r="CL38" s="116"/>
      <c r="CM38" s="116"/>
      <c r="CN38" s="116"/>
      <c r="CO38" s="116"/>
      <c r="CP38" s="116"/>
      <c r="CQ38" s="116"/>
      <c r="CR38" s="116"/>
      <c r="CS38" s="116"/>
      <c r="CT38" s="116"/>
      <c r="CU38" s="116"/>
      <c r="CV38" s="116"/>
      <c r="CW38" s="116"/>
      <c r="CX38" s="116"/>
      <c r="CY38" s="116"/>
      <c r="CZ38" s="116"/>
    </row>
    <row r="39" spans="1:104" hidden="1" x14ac:dyDescent="0.25">
      <c r="A39" s="11" t="s">
        <v>17</v>
      </c>
      <c r="B39" s="13" t="s">
        <v>19</v>
      </c>
      <c r="C39" s="179">
        <v>0.13500000000000001</v>
      </c>
      <c r="D39" s="128"/>
      <c r="E39" s="131"/>
      <c r="F39" s="132"/>
      <c r="G39" s="132"/>
      <c r="H39" s="132"/>
      <c r="I39" s="132"/>
      <c r="J39" s="132"/>
      <c r="R39" s="116"/>
      <c r="S39" s="116"/>
      <c r="T39" s="116"/>
      <c r="U39" s="116"/>
      <c r="V39" s="116"/>
      <c r="W39" s="116"/>
      <c r="X39" s="116"/>
      <c r="Y39" s="116"/>
      <c r="Z39" s="116"/>
      <c r="AA39" s="116"/>
      <c r="AB39" s="116"/>
      <c r="AC39" s="116"/>
      <c r="AD39" s="116"/>
      <c r="AE39" s="116"/>
      <c r="AF39" s="116"/>
      <c r="AG39" s="116"/>
      <c r="AH39" s="116"/>
      <c r="AI39" s="116"/>
      <c r="AJ39" s="116"/>
      <c r="AK39" s="116"/>
      <c r="AL39" s="116"/>
      <c r="AM39" s="116"/>
      <c r="AN39" s="116"/>
      <c r="AO39" s="116"/>
      <c r="AP39" s="116"/>
      <c r="AQ39" s="116"/>
      <c r="AR39" s="116"/>
      <c r="AS39" s="116"/>
      <c r="AT39" s="116"/>
      <c r="AU39" s="116"/>
      <c r="AV39" s="116"/>
      <c r="AW39" s="116"/>
      <c r="AX39" s="116"/>
      <c r="AY39" s="116"/>
      <c r="AZ39" s="116"/>
      <c r="BA39" s="116"/>
      <c r="BB39" s="116"/>
      <c r="BC39" s="116"/>
      <c r="BD39" s="116"/>
      <c r="BE39" s="116"/>
      <c r="BF39" s="116"/>
      <c r="BG39" s="116"/>
      <c r="BH39" s="116"/>
      <c r="BI39" s="116"/>
      <c r="BJ39" s="116"/>
      <c r="BK39" s="116"/>
      <c r="BL39" s="116"/>
      <c r="BM39" s="116"/>
      <c r="BN39" s="116"/>
      <c r="BO39" s="116"/>
      <c r="BP39" s="116"/>
      <c r="BQ39" s="116"/>
      <c r="BR39" s="116"/>
      <c r="BS39" s="116"/>
      <c r="BT39" s="116"/>
      <c r="BU39" s="116"/>
      <c r="BV39" s="116"/>
      <c r="BW39" s="116"/>
      <c r="BX39" s="116"/>
      <c r="BY39" s="116"/>
      <c r="BZ39" s="116"/>
      <c r="CA39" s="116"/>
      <c r="CB39" s="116"/>
      <c r="CC39" s="116"/>
      <c r="CD39" s="116"/>
      <c r="CE39" s="116"/>
      <c r="CF39" s="116"/>
      <c r="CG39" s="116"/>
      <c r="CH39" s="116"/>
      <c r="CI39" s="116"/>
      <c r="CJ39" s="116"/>
      <c r="CK39" s="116"/>
      <c r="CL39" s="116"/>
      <c r="CM39" s="116"/>
      <c r="CN39" s="116"/>
      <c r="CO39" s="116"/>
      <c r="CP39" s="116"/>
      <c r="CQ39" s="116"/>
      <c r="CR39" s="116"/>
      <c r="CS39" s="116"/>
      <c r="CT39" s="116"/>
      <c r="CU39" s="116"/>
      <c r="CV39" s="116"/>
      <c r="CW39" s="116"/>
      <c r="CX39" s="116"/>
      <c r="CY39" s="116"/>
      <c r="CZ39" s="116"/>
    </row>
    <row r="40" spans="1:104" hidden="1" x14ac:dyDescent="0.25">
      <c r="A40" s="11" t="s">
        <v>17</v>
      </c>
      <c r="B40" s="13" t="s">
        <v>20</v>
      </c>
      <c r="C40" s="179">
        <v>0.255</v>
      </c>
      <c r="D40" s="128"/>
      <c r="E40" s="131"/>
      <c r="F40" s="132"/>
      <c r="G40" s="132"/>
      <c r="H40" s="132"/>
      <c r="I40" s="132"/>
      <c r="J40" s="132"/>
      <c r="R40" s="116"/>
      <c r="S40" s="116"/>
      <c r="T40" s="116"/>
      <c r="U40" s="116"/>
      <c r="V40" s="116"/>
      <c r="W40" s="116"/>
      <c r="X40" s="116"/>
      <c r="Y40" s="116"/>
      <c r="Z40" s="116"/>
      <c r="AA40" s="116"/>
      <c r="AB40" s="116"/>
      <c r="AC40" s="116"/>
      <c r="AD40" s="116"/>
      <c r="AE40" s="116"/>
      <c r="AF40" s="116"/>
      <c r="AG40" s="116"/>
      <c r="AH40" s="116"/>
      <c r="AI40" s="116"/>
      <c r="AJ40" s="116"/>
      <c r="AK40" s="116"/>
      <c r="AL40" s="116"/>
      <c r="AM40" s="116"/>
      <c r="AN40" s="116"/>
      <c r="AO40" s="116"/>
      <c r="AP40" s="116"/>
      <c r="AQ40" s="116"/>
      <c r="AR40" s="116"/>
      <c r="AS40" s="116"/>
      <c r="AT40" s="116"/>
      <c r="AU40" s="116"/>
      <c r="AV40" s="116"/>
      <c r="AW40" s="116"/>
      <c r="AX40" s="116"/>
      <c r="AY40" s="116"/>
      <c r="AZ40" s="116"/>
      <c r="BA40" s="116"/>
      <c r="BB40" s="116"/>
      <c r="BC40" s="116"/>
      <c r="BD40" s="116"/>
      <c r="BE40" s="116"/>
      <c r="BF40" s="116"/>
      <c r="BG40" s="116"/>
      <c r="BH40" s="116"/>
      <c r="BI40" s="116"/>
      <c r="BJ40" s="116"/>
      <c r="BK40" s="116"/>
      <c r="BL40" s="116"/>
      <c r="BM40" s="116"/>
      <c r="BN40" s="116"/>
      <c r="BO40" s="116"/>
      <c r="BP40" s="116"/>
      <c r="BQ40" s="116"/>
      <c r="BR40" s="116"/>
      <c r="BS40" s="116"/>
      <c r="BT40" s="116"/>
      <c r="BU40" s="116"/>
      <c r="BV40" s="116"/>
      <c r="BW40" s="116"/>
      <c r="BX40" s="116"/>
      <c r="BY40" s="116"/>
      <c r="BZ40" s="116"/>
      <c r="CA40" s="116"/>
      <c r="CB40" s="116"/>
      <c r="CC40" s="116"/>
      <c r="CD40" s="116"/>
      <c r="CE40" s="116"/>
      <c r="CF40" s="116"/>
      <c r="CG40" s="116"/>
      <c r="CH40" s="116"/>
      <c r="CI40" s="116"/>
      <c r="CJ40" s="116"/>
      <c r="CK40" s="116"/>
      <c r="CL40" s="116"/>
      <c r="CM40" s="116"/>
      <c r="CN40" s="116"/>
      <c r="CO40" s="116"/>
      <c r="CP40" s="116"/>
      <c r="CQ40" s="116"/>
      <c r="CR40" s="116"/>
      <c r="CS40" s="116"/>
      <c r="CT40" s="116"/>
      <c r="CU40" s="116"/>
      <c r="CV40" s="116"/>
      <c r="CW40" s="116"/>
      <c r="CX40" s="116"/>
      <c r="CY40" s="116"/>
      <c r="CZ40" s="116"/>
    </row>
    <row r="41" spans="1:104" ht="15" customHeight="1" x14ac:dyDescent="0.25">
      <c r="A41" s="11" t="s">
        <v>17</v>
      </c>
      <c r="B41" s="13" t="s">
        <v>21</v>
      </c>
      <c r="C41" s="207">
        <v>0.255</v>
      </c>
      <c r="D41" s="206">
        <f>400*(D27+D23+D19)</f>
        <v>132000</v>
      </c>
      <c r="E41" s="137">
        <f t="shared" ref="E41:J41" si="8">400*(E27+E23+E19)</f>
        <v>132000</v>
      </c>
      <c r="F41" s="132">
        <f t="shared" si="8"/>
        <v>132000</v>
      </c>
      <c r="G41" s="132">
        <f t="shared" si="8"/>
        <v>132000</v>
      </c>
      <c r="H41" s="132">
        <f t="shared" si="8"/>
        <v>132000</v>
      </c>
      <c r="I41" s="132">
        <f t="shared" si="8"/>
        <v>132000</v>
      </c>
      <c r="J41" s="132">
        <f t="shared" si="8"/>
        <v>132000</v>
      </c>
      <c r="R41" s="116"/>
      <c r="S41" s="116"/>
      <c r="T41" s="116"/>
      <c r="U41" s="116"/>
      <c r="V41" s="116"/>
      <c r="W41" s="116"/>
      <c r="X41" s="116"/>
      <c r="Y41" s="116"/>
      <c r="Z41" s="116"/>
      <c r="AA41" s="116"/>
      <c r="AB41" s="116"/>
      <c r="AC41" s="116"/>
      <c r="AD41" s="116"/>
      <c r="AE41" s="116"/>
      <c r="AF41" s="116"/>
      <c r="AG41" s="116"/>
      <c r="AH41" s="116"/>
      <c r="AI41" s="116"/>
      <c r="AJ41" s="116"/>
      <c r="AK41" s="116"/>
      <c r="AL41" s="116"/>
      <c r="AM41" s="116"/>
      <c r="AN41" s="116"/>
      <c r="AO41" s="116"/>
      <c r="AP41" s="116"/>
      <c r="AQ41" s="116"/>
      <c r="AR41" s="116"/>
      <c r="AS41" s="116"/>
      <c r="AT41" s="116"/>
      <c r="AU41" s="116"/>
      <c r="AV41" s="116"/>
      <c r="AW41" s="116"/>
      <c r="AX41" s="116"/>
      <c r="AY41" s="116"/>
      <c r="AZ41" s="116"/>
      <c r="BA41" s="116"/>
      <c r="BB41" s="116"/>
      <c r="BC41" s="116"/>
      <c r="BD41" s="116"/>
      <c r="BE41" s="116"/>
      <c r="BF41" s="116"/>
      <c r="BG41" s="116"/>
      <c r="BH41" s="116"/>
      <c r="BI41" s="116"/>
      <c r="BJ41" s="116"/>
      <c r="BK41" s="116"/>
      <c r="BL41" s="116"/>
      <c r="BM41" s="116"/>
      <c r="BN41" s="116"/>
      <c r="BO41" s="116"/>
      <c r="BP41" s="116"/>
      <c r="BQ41" s="116"/>
      <c r="BR41" s="116"/>
      <c r="BS41" s="116"/>
      <c r="BT41" s="116"/>
      <c r="BU41" s="116"/>
      <c r="BV41" s="116"/>
      <c r="BW41" s="116"/>
      <c r="BX41" s="116"/>
      <c r="BY41" s="116"/>
      <c r="BZ41" s="116"/>
      <c r="CA41" s="116"/>
      <c r="CB41" s="116"/>
      <c r="CC41" s="116"/>
      <c r="CD41" s="116"/>
      <c r="CE41" s="116"/>
      <c r="CF41" s="116"/>
      <c r="CG41" s="116"/>
      <c r="CH41" s="116"/>
      <c r="CI41" s="116"/>
      <c r="CJ41" s="116"/>
      <c r="CK41" s="116"/>
      <c r="CL41" s="116"/>
      <c r="CM41" s="116"/>
      <c r="CN41" s="116"/>
      <c r="CO41" s="116"/>
      <c r="CP41" s="116"/>
      <c r="CQ41" s="116"/>
      <c r="CR41" s="116"/>
      <c r="CS41" s="116"/>
      <c r="CT41" s="116"/>
      <c r="CU41" s="116"/>
      <c r="CV41" s="116"/>
      <c r="CW41" s="116"/>
      <c r="CX41" s="116"/>
      <c r="CY41" s="116"/>
      <c r="CZ41" s="116"/>
    </row>
    <row r="42" spans="1:104" x14ac:dyDescent="0.25">
      <c r="A42" s="11" t="s">
        <v>17</v>
      </c>
      <c r="B42" s="13" t="s">
        <v>22</v>
      </c>
      <c r="C42" s="208">
        <v>0.255</v>
      </c>
      <c r="D42" s="128">
        <f>100*(D27+D23+D19)</f>
        <v>33000</v>
      </c>
      <c r="E42" s="137">
        <f t="shared" ref="E42:J42" si="9">100*(E27+E23+E19)</f>
        <v>33000</v>
      </c>
      <c r="F42" s="132">
        <f t="shared" si="9"/>
        <v>33000</v>
      </c>
      <c r="G42" s="132">
        <f t="shared" si="9"/>
        <v>33000</v>
      </c>
      <c r="H42" s="132">
        <f t="shared" si="9"/>
        <v>33000</v>
      </c>
      <c r="I42" s="132">
        <f t="shared" si="9"/>
        <v>33000</v>
      </c>
      <c r="J42" s="132">
        <f t="shared" si="9"/>
        <v>33000</v>
      </c>
      <c r="R42" s="116"/>
      <c r="S42" s="116"/>
      <c r="T42" s="116"/>
      <c r="U42" s="116"/>
      <c r="V42" s="116"/>
      <c r="W42" s="116"/>
      <c r="X42" s="116"/>
      <c r="Y42" s="116"/>
      <c r="Z42" s="116"/>
      <c r="AA42" s="116"/>
      <c r="AB42" s="116"/>
      <c r="AC42" s="116"/>
      <c r="AD42" s="116"/>
      <c r="AE42" s="116"/>
      <c r="AF42" s="116"/>
      <c r="AG42" s="116"/>
      <c r="AH42" s="116"/>
      <c r="AI42" s="116"/>
      <c r="AJ42" s="116"/>
      <c r="AK42" s="116"/>
      <c r="AL42" s="116"/>
      <c r="AM42" s="116"/>
      <c r="AN42" s="116"/>
      <c r="AO42" s="116"/>
      <c r="AP42" s="116"/>
      <c r="AQ42" s="116"/>
      <c r="AR42" s="116"/>
      <c r="AS42" s="116"/>
      <c r="AT42" s="116"/>
      <c r="AU42" s="116"/>
      <c r="AV42" s="116"/>
      <c r="AW42" s="116"/>
      <c r="AX42" s="116"/>
      <c r="AY42" s="116"/>
      <c r="AZ42" s="116"/>
      <c r="BA42" s="116"/>
      <c r="BB42" s="116"/>
      <c r="BC42" s="116"/>
      <c r="BD42" s="116"/>
      <c r="BE42" s="116"/>
      <c r="BF42" s="116"/>
      <c r="BG42" s="116"/>
      <c r="BH42" s="116"/>
      <c r="BI42" s="116"/>
      <c r="BJ42" s="116"/>
      <c r="BK42" s="116"/>
      <c r="BL42" s="116"/>
      <c r="BM42" s="116"/>
      <c r="BN42" s="116"/>
      <c r="BO42" s="116"/>
      <c r="BP42" s="116"/>
      <c r="BQ42" s="116"/>
      <c r="BR42" s="116"/>
      <c r="BS42" s="116"/>
      <c r="BT42" s="116"/>
      <c r="BU42" s="116"/>
      <c r="BV42" s="116"/>
      <c r="BW42" s="116"/>
      <c r="BX42" s="116"/>
      <c r="BY42" s="116"/>
      <c r="BZ42" s="116"/>
      <c r="CA42" s="116"/>
      <c r="CB42" s="116"/>
      <c r="CC42" s="116"/>
      <c r="CD42" s="116"/>
      <c r="CE42" s="116"/>
      <c r="CF42" s="116"/>
      <c r="CG42" s="116"/>
      <c r="CH42" s="116"/>
      <c r="CI42" s="116"/>
      <c r="CJ42" s="116"/>
      <c r="CK42" s="116"/>
      <c r="CL42" s="116"/>
      <c r="CM42" s="116"/>
      <c r="CN42" s="116"/>
      <c r="CO42" s="116"/>
      <c r="CP42" s="116"/>
      <c r="CQ42" s="116"/>
      <c r="CR42" s="116"/>
      <c r="CS42" s="116"/>
      <c r="CT42" s="116"/>
      <c r="CU42" s="116"/>
      <c r="CV42" s="116"/>
      <c r="CW42" s="116"/>
      <c r="CX42" s="116"/>
      <c r="CY42" s="116"/>
      <c r="CZ42" s="116"/>
    </row>
    <row r="43" spans="1:104" x14ac:dyDescent="0.25">
      <c r="A43" s="11" t="s">
        <v>17</v>
      </c>
      <c r="B43" s="13" t="s">
        <v>23</v>
      </c>
      <c r="C43" s="208">
        <v>0</v>
      </c>
      <c r="D43" s="128">
        <f>2*9*200*14</f>
        <v>50400</v>
      </c>
      <c r="E43" s="137">
        <f t="shared" ref="E43:J43" si="10">2*9*200*14</f>
        <v>50400</v>
      </c>
      <c r="F43" s="132">
        <f t="shared" si="10"/>
        <v>50400</v>
      </c>
      <c r="G43" s="132">
        <f t="shared" si="10"/>
        <v>50400</v>
      </c>
      <c r="H43" s="132">
        <f t="shared" si="10"/>
        <v>50400</v>
      </c>
      <c r="I43" s="132">
        <f t="shared" si="10"/>
        <v>50400</v>
      </c>
      <c r="J43" s="132">
        <f t="shared" si="10"/>
        <v>50400</v>
      </c>
      <c r="R43" s="116"/>
      <c r="S43" s="116"/>
      <c r="T43" s="116"/>
      <c r="U43" s="116"/>
      <c r="V43" s="116"/>
      <c r="W43" s="116"/>
      <c r="X43" s="116"/>
      <c r="Y43" s="116"/>
      <c r="Z43" s="116"/>
      <c r="AA43" s="116"/>
      <c r="AB43" s="116"/>
      <c r="AC43" s="116"/>
      <c r="AD43" s="116"/>
      <c r="AE43" s="116"/>
      <c r="AF43" s="116"/>
      <c r="AG43" s="116"/>
      <c r="AH43" s="116"/>
      <c r="AI43" s="116"/>
      <c r="AJ43" s="116"/>
      <c r="AK43" s="116"/>
      <c r="AL43" s="116"/>
      <c r="AM43" s="116"/>
      <c r="AN43" s="116"/>
      <c r="AO43" s="116"/>
      <c r="AP43" s="116"/>
      <c r="AQ43" s="116"/>
      <c r="AR43" s="116"/>
      <c r="AS43" s="116"/>
      <c r="AT43" s="116"/>
      <c r="AU43" s="116"/>
      <c r="AV43" s="116"/>
      <c r="AW43" s="116"/>
      <c r="AX43" s="116"/>
      <c r="AY43" s="116"/>
      <c r="AZ43" s="116"/>
      <c r="BA43" s="116"/>
      <c r="BB43" s="116"/>
      <c r="BC43" s="116"/>
      <c r="BD43" s="116"/>
      <c r="BE43" s="116"/>
      <c r="BF43" s="116"/>
      <c r="BG43" s="116"/>
      <c r="BH43" s="116"/>
      <c r="BI43" s="116"/>
      <c r="BJ43" s="116"/>
      <c r="BK43" s="116"/>
      <c r="BL43" s="116"/>
      <c r="BM43" s="116"/>
      <c r="BN43" s="116"/>
      <c r="BO43" s="116"/>
      <c r="BP43" s="116"/>
      <c r="BQ43" s="116"/>
      <c r="BR43" s="116"/>
      <c r="BS43" s="116"/>
      <c r="BT43" s="116"/>
      <c r="BU43" s="116"/>
      <c r="BV43" s="116"/>
      <c r="BW43" s="116"/>
      <c r="BX43" s="116"/>
      <c r="BY43" s="116"/>
      <c r="BZ43" s="116"/>
      <c r="CA43" s="116"/>
      <c r="CB43" s="116"/>
      <c r="CC43" s="116"/>
      <c r="CD43" s="116"/>
      <c r="CE43" s="116"/>
      <c r="CF43" s="116"/>
      <c r="CG43" s="116"/>
      <c r="CH43" s="116"/>
      <c r="CI43" s="116"/>
      <c r="CJ43" s="116"/>
      <c r="CK43" s="116"/>
      <c r="CL43" s="116"/>
      <c r="CM43" s="116"/>
      <c r="CN43" s="116"/>
      <c r="CO43" s="116"/>
      <c r="CP43" s="116"/>
      <c r="CQ43" s="116"/>
      <c r="CR43" s="116"/>
      <c r="CS43" s="116"/>
      <c r="CT43" s="116"/>
      <c r="CU43" s="116"/>
      <c r="CV43" s="116"/>
      <c r="CW43" s="116"/>
      <c r="CX43" s="116"/>
      <c r="CY43" s="116"/>
      <c r="CZ43" s="116"/>
    </row>
    <row r="44" spans="1:104" x14ac:dyDescent="0.25">
      <c r="A44" s="11" t="s">
        <v>17</v>
      </c>
      <c r="B44" s="13" t="s">
        <v>24</v>
      </c>
      <c r="C44" s="208">
        <v>0.255</v>
      </c>
      <c r="D44" s="127"/>
      <c r="E44" s="133"/>
      <c r="F44" s="134"/>
      <c r="G44" s="134"/>
      <c r="H44" s="134"/>
      <c r="I44" s="134"/>
      <c r="J44" s="134"/>
      <c r="R44" s="116"/>
      <c r="S44" s="116"/>
      <c r="T44" s="116"/>
      <c r="U44" s="116"/>
      <c r="V44" s="116"/>
      <c r="W44" s="116"/>
      <c r="X44" s="116"/>
      <c r="Y44" s="116"/>
      <c r="Z44" s="116"/>
      <c r="AA44" s="116"/>
      <c r="AB44" s="116"/>
      <c r="AC44" s="116"/>
      <c r="AD44" s="116"/>
      <c r="AE44" s="116"/>
      <c r="AF44" s="116"/>
      <c r="AG44" s="116"/>
      <c r="AH44" s="116"/>
      <c r="AI44" s="116"/>
      <c r="AJ44" s="116"/>
      <c r="AK44" s="116"/>
      <c r="AL44" s="116"/>
      <c r="AM44" s="116"/>
      <c r="AN44" s="116"/>
      <c r="AO44" s="116"/>
      <c r="AP44" s="116"/>
      <c r="AQ44" s="116"/>
      <c r="AR44" s="116"/>
      <c r="AS44" s="116"/>
      <c r="AT44" s="116"/>
      <c r="AU44" s="116"/>
      <c r="AV44" s="116"/>
      <c r="AW44" s="116"/>
      <c r="AX44" s="116"/>
      <c r="AY44" s="116"/>
      <c r="AZ44" s="116"/>
      <c r="BA44" s="116"/>
      <c r="BB44" s="116"/>
      <c r="BC44" s="116"/>
      <c r="BD44" s="116"/>
      <c r="BE44" s="116"/>
      <c r="BF44" s="116"/>
      <c r="BG44" s="116"/>
      <c r="BH44" s="116"/>
      <c r="BI44" s="116"/>
      <c r="BJ44" s="116"/>
      <c r="BK44" s="116"/>
      <c r="BL44" s="116"/>
      <c r="BM44" s="116"/>
      <c r="BN44" s="116"/>
      <c r="BO44" s="116"/>
      <c r="BP44" s="116"/>
      <c r="BQ44" s="116"/>
      <c r="BR44" s="116"/>
      <c r="BS44" s="116"/>
      <c r="BT44" s="116"/>
      <c r="BU44" s="116"/>
      <c r="BV44" s="116"/>
      <c r="BW44" s="116"/>
      <c r="BX44" s="116"/>
      <c r="BY44" s="116"/>
      <c r="BZ44" s="116"/>
      <c r="CA44" s="116"/>
      <c r="CB44" s="116"/>
      <c r="CC44" s="116"/>
      <c r="CD44" s="116"/>
      <c r="CE44" s="116"/>
      <c r="CF44" s="116"/>
      <c r="CG44" s="116"/>
      <c r="CH44" s="116"/>
      <c r="CI44" s="116"/>
      <c r="CJ44" s="116"/>
      <c r="CK44" s="116"/>
      <c r="CL44" s="116"/>
      <c r="CM44" s="116"/>
      <c r="CN44" s="116"/>
      <c r="CO44" s="116"/>
      <c r="CP44" s="116"/>
      <c r="CQ44" s="116"/>
      <c r="CR44" s="116"/>
      <c r="CS44" s="116"/>
      <c r="CT44" s="116"/>
      <c r="CU44" s="116"/>
      <c r="CV44" s="116"/>
      <c r="CW44" s="116"/>
      <c r="CX44" s="116"/>
      <c r="CY44" s="116"/>
      <c r="CZ44" s="116"/>
    </row>
    <row r="45" spans="1:104" x14ac:dyDescent="0.25">
      <c r="A45" s="11"/>
      <c r="B45" s="13" t="s">
        <v>25</v>
      </c>
      <c r="C45" s="208">
        <v>0</v>
      </c>
      <c r="D45" s="127">
        <f>85*300</f>
        <v>25500</v>
      </c>
      <c r="E45" s="137">
        <f t="shared" ref="E45:J45" si="11">85*300</f>
        <v>25500</v>
      </c>
      <c r="F45" s="132">
        <f t="shared" si="11"/>
        <v>25500</v>
      </c>
      <c r="G45" s="132">
        <f t="shared" si="11"/>
        <v>25500</v>
      </c>
      <c r="H45" s="132">
        <f t="shared" si="11"/>
        <v>25500</v>
      </c>
      <c r="I45" s="132">
        <f t="shared" si="11"/>
        <v>25500</v>
      </c>
      <c r="J45" s="132">
        <f t="shared" si="11"/>
        <v>25500</v>
      </c>
      <c r="R45" s="116"/>
      <c r="S45" s="116"/>
      <c r="T45" s="116"/>
      <c r="U45" s="116"/>
      <c r="V45" s="116"/>
      <c r="W45" s="116"/>
      <c r="X45" s="116"/>
      <c r="Y45" s="116"/>
      <c r="Z45" s="116"/>
      <c r="AA45" s="116"/>
      <c r="AB45" s="116"/>
      <c r="AC45" s="116"/>
      <c r="AD45" s="116"/>
      <c r="AE45" s="116"/>
      <c r="AF45" s="116"/>
      <c r="AG45" s="116"/>
      <c r="AH45" s="116"/>
      <c r="AI45" s="116"/>
      <c r="AJ45" s="116"/>
      <c r="AK45" s="116"/>
      <c r="AL45" s="116"/>
      <c r="AM45" s="116"/>
      <c r="AN45" s="116"/>
      <c r="AO45" s="116"/>
      <c r="AP45" s="116"/>
      <c r="AQ45" s="116"/>
      <c r="AR45" s="116"/>
      <c r="AS45" s="116"/>
      <c r="AT45" s="116"/>
      <c r="AU45" s="116"/>
      <c r="AV45" s="116"/>
      <c r="AW45" s="116"/>
      <c r="AX45" s="116"/>
      <c r="AY45" s="116"/>
      <c r="AZ45" s="116"/>
      <c r="BA45" s="116"/>
      <c r="BB45" s="116"/>
      <c r="BC45" s="116"/>
      <c r="BD45" s="116"/>
      <c r="BE45" s="116"/>
      <c r="BF45" s="116"/>
      <c r="BG45" s="116"/>
      <c r="BH45" s="116"/>
      <c r="BI45" s="116"/>
      <c r="BJ45" s="116"/>
      <c r="BK45" s="116"/>
      <c r="BL45" s="116"/>
      <c r="BM45" s="116"/>
      <c r="BN45" s="116"/>
      <c r="BO45" s="116"/>
      <c r="BP45" s="116"/>
      <c r="BQ45" s="116"/>
      <c r="BR45" s="116"/>
      <c r="BS45" s="116"/>
      <c r="BT45" s="116"/>
      <c r="BU45" s="116"/>
      <c r="BV45" s="116"/>
      <c r="BW45" s="116"/>
      <c r="BX45" s="116"/>
      <c r="BY45" s="116"/>
      <c r="BZ45" s="116"/>
      <c r="CA45" s="116"/>
      <c r="CB45" s="116"/>
      <c r="CC45" s="116"/>
      <c r="CD45" s="116"/>
      <c r="CE45" s="116"/>
      <c r="CF45" s="116"/>
      <c r="CG45" s="116"/>
      <c r="CH45" s="116"/>
      <c r="CI45" s="116"/>
      <c r="CJ45" s="116"/>
      <c r="CK45" s="116"/>
      <c r="CL45" s="116"/>
      <c r="CM45" s="116"/>
      <c r="CN45" s="116"/>
      <c r="CO45" s="116"/>
      <c r="CP45" s="116"/>
      <c r="CQ45" s="116"/>
      <c r="CR45" s="116"/>
      <c r="CS45" s="116"/>
      <c r="CT45" s="116"/>
      <c r="CU45" s="116"/>
      <c r="CV45" s="116"/>
      <c r="CW45" s="116"/>
      <c r="CX45" s="116"/>
      <c r="CY45" s="116"/>
      <c r="CZ45" s="116"/>
    </row>
    <row r="46" spans="1:104" x14ac:dyDescent="0.25">
      <c r="A46" s="11" t="s">
        <v>17</v>
      </c>
      <c r="B46" s="13" t="s">
        <v>26</v>
      </c>
      <c r="C46" s="208">
        <v>0</v>
      </c>
      <c r="D46" s="127">
        <f>20*(D27+D23+D19)</f>
        <v>6600</v>
      </c>
      <c r="E46" s="137">
        <f t="shared" ref="E46:J46" si="12">20*(E27+E23+E19)</f>
        <v>6600</v>
      </c>
      <c r="F46" s="132">
        <f t="shared" si="12"/>
        <v>6600</v>
      </c>
      <c r="G46" s="132">
        <f t="shared" si="12"/>
        <v>6600</v>
      </c>
      <c r="H46" s="132">
        <f t="shared" si="12"/>
        <v>6600</v>
      </c>
      <c r="I46" s="132">
        <f t="shared" si="12"/>
        <v>6600</v>
      </c>
      <c r="J46" s="132">
        <f t="shared" si="12"/>
        <v>6600</v>
      </c>
      <c r="R46" s="116"/>
      <c r="S46" s="116"/>
      <c r="T46" s="116"/>
      <c r="U46" s="116"/>
      <c r="V46" s="116"/>
      <c r="W46" s="116"/>
      <c r="X46" s="116"/>
      <c r="Y46" s="116"/>
      <c r="Z46" s="116"/>
      <c r="AA46" s="116"/>
      <c r="AB46" s="116"/>
      <c r="AC46" s="116"/>
      <c r="AD46" s="116"/>
      <c r="AE46" s="116"/>
      <c r="AF46" s="116"/>
      <c r="AG46" s="116"/>
      <c r="AH46" s="116"/>
      <c r="AI46" s="116"/>
      <c r="AJ46" s="116"/>
      <c r="AK46" s="116"/>
      <c r="AL46" s="116"/>
      <c r="AM46" s="116"/>
      <c r="AN46" s="116"/>
      <c r="AO46" s="116"/>
      <c r="AP46" s="116"/>
      <c r="AQ46" s="116"/>
      <c r="AR46" s="116"/>
      <c r="AS46" s="116"/>
      <c r="AT46" s="116"/>
      <c r="AU46" s="116"/>
      <c r="AV46" s="116"/>
      <c r="AW46" s="116"/>
      <c r="AX46" s="116"/>
      <c r="AY46" s="116"/>
      <c r="AZ46" s="116"/>
      <c r="BA46" s="116"/>
      <c r="BB46" s="116"/>
      <c r="BC46" s="116"/>
      <c r="BD46" s="116"/>
      <c r="BE46" s="116"/>
      <c r="BF46" s="116"/>
      <c r="BG46" s="116"/>
      <c r="BH46" s="116"/>
      <c r="BI46" s="116"/>
      <c r="BJ46" s="116"/>
      <c r="BK46" s="116"/>
      <c r="BL46" s="116"/>
      <c r="BM46" s="116"/>
      <c r="BN46" s="116"/>
      <c r="BO46" s="116"/>
      <c r="BP46" s="116"/>
      <c r="BQ46" s="116"/>
      <c r="BR46" s="116"/>
      <c r="BS46" s="116"/>
      <c r="BT46" s="116"/>
      <c r="BU46" s="116"/>
      <c r="BV46" s="116"/>
      <c r="BW46" s="116"/>
      <c r="BX46" s="116"/>
      <c r="BY46" s="116"/>
      <c r="BZ46" s="116"/>
      <c r="CA46" s="116"/>
      <c r="CB46" s="116"/>
      <c r="CC46" s="116"/>
      <c r="CD46" s="116"/>
      <c r="CE46" s="116"/>
      <c r="CF46" s="116"/>
      <c r="CG46" s="116"/>
      <c r="CH46" s="116"/>
      <c r="CI46" s="116"/>
      <c r="CJ46" s="116"/>
      <c r="CK46" s="116"/>
      <c r="CL46" s="116"/>
      <c r="CM46" s="116"/>
      <c r="CN46" s="116"/>
      <c r="CO46" s="116"/>
      <c r="CP46" s="116"/>
      <c r="CQ46" s="116"/>
      <c r="CR46" s="116"/>
      <c r="CS46" s="116"/>
      <c r="CT46" s="116"/>
      <c r="CU46" s="116"/>
      <c r="CV46" s="116"/>
      <c r="CW46" s="116"/>
      <c r="CX46" s="116"/>
      <c r="CY46" s="116"/>
      <c r="CZ46" s="116"/>
    </row>
    <row r="47" spans="1:104" x14ac:dyDescent="0.25">
      <c r="A47" s="11" t="s">
        <v>17</v>
      </c>
      <c r="B47" s="13" t="s">
        <v>27</v>
      </c>
      <c r="C47" s="208">
        <v>0.255</v>
      </c>
      <c r="D47" s="128">
        <f>100*(D27+D23+D19)</f>
        <v>33000</v>
      </c>
      <c r="E47" s="137">
        <f t="shared" ref="E47:J47" si="13">100*(E27+E23+E19)</f>
        <v>33000</v>
      </c>
      <c r="F47" s="132">
        <f t="shared" si="13"/>
        <v>33000</v>
      </c>
      <c r="G47" s="132">
        <f t="shared" si="13"/>
        <v>33000</v>
      </c>
      <c r="H47" s="132">
        <f t="shared" si="13"/>
        <v>33000</v>
      </c>
      <c r="I47" s="132">
        <f t="shared" si="13"/>
        <v>33000</v>
      </c>
      <c r="J47" s="132">
        <f t="shared" si="13"/>
        <v>33000</v>
      </c>
      <c r="R47" s="116"/>
      <c r="S47" s="116"/>
      <c r="T47" s="116"/>
      <c r="U47" s="116"/>
      <c r="V47" s="116"/>
      <c r="W47" s="116"/>
      <c r="X47" s="116"/>
      <c r="Y47" s="116"/>
      <c r="Z47" s="116"/>
      <c r="AA47" s="116"/>
      <c r="AB47" s="116"/>
      <c r="AC47" s="116"/>
      <c r="AD47" s="116"/>
      <c r="AE47" s="116"/>
      <c r="AF47" s="116"/>
      <c r="AG47" s="116"/>
      <c r="AH47" s="116"/>
      <c r="AI47" s="116"/>
      <c r="AJ47" s="116"/>
      <c r="AK47" s="116"/>
      <c r="AL47" s="116"/>
      <c r="AM47" s="116"/>
      <c r="AN47" s="116"/>
      <c r="AO47" s="116"/>
      <c r="AP47" s="116"/>
      <c r="AQ47" s="116"/>
      <c r="AR47" s="116"/>
      <c r="AS47" s="116"/>
      <c r="AT47" s="116"/>
      <c r="AU47" s="116"/>
      <c r="AV47" s="116"/>
      <c r="AW47" s="116"/>
      <c r="AX47" s="116"/>
      <c r="AY47" s="116"/>
      <c r="AZ47" s="116"/>
      <c r="BA47" s="116"/>
      <c r="BB47" s="116"/>
      <c r="BC47" s="116"/>
      <c r="BD47" s="116"/>
      <c r="BE47" s="116"/>
      <c r="BF47" s="116"/>
      <c r="BG47" s="116"/>
      <c r="BH47" s="116"/>
      <c r="BI47" s="116"/>
      <c r="BJ47" s="116"/>
      <c r="BK47" s="116"/>
      <c r="BL47" s="116"/>
      <c r="BM47" s="116"/>
      <c r="BN47" s="116"/>
      <c r="BO47" s="116"/>
      <c r="BP47" s="116"/>
      <c r="BQ47" s="116"/>
      <c r="BR47" s="116"/>
      <c r="BS47" s="116"/>
      <c r="BT47" s="116"/>
      <c r="BU47" s="116"/>
      <c r="BV47" s="116"/>
      <c r="BW47" s="116"/>
      <c r="BX47" s="116"/>
      <c r="BY47" s="116"/>
      <c r="BZ47" s="116"/>
      <c r="CA47" s="116"/>
      <c r="CB47" s="116"/>
      <c r="CC47" s="116"/>
      <c r="CD47" s="116"/>
      <c r="CE47" s="116"/>
      <c r="CF47" s="116"/>
      <c r="CG47" s="116"/>
      <c r="CH47" s="116"/>
      <c r="CI47" s="116"/>
      <c r="CJ47" s="116"/>
      <c r="CK47" s="116"/>
      <c r="CL47" s="116"/>
      <c r="CM47" s="116"/>
      <c r="CN47" s="116"/>
      <c r="CO47" s="116"/>
      <c r="CP47" s="116"/>
      <c r="CQ47" s="116"/>
      <c r="CR47" s="116"/>
      <c r="CS47" s="116"/>
      <c r="CT47" s="116"/>
      <c r="CU47" s="116"/>
      <c r="CV47" s="116"/>
      <c r="CW47" s="116"/>
      <c r="CX47" s="116"/>
      <c r="CY47" s="116"/>
      <c r="CZ47" s="116"/>
    </row>
    <row r="48" spans="1:104" x14ac:dyDescent="0.25">
      <c r="A48" s="11" t="s">
        <v>17</v>
      </c>
      <c r="B48" s="13" t="s">
        <v>28</v>
      </c>
      <c r="C48" s="208">
        <v>0.255</v>
      </c>
      <c r="D48" s="128">
        <v>4500</v>
      </c>
      <c r="E48" s="133">
        <v>4500</v>
      </c>
      <c r="F48" s="133">
        <v>4500</v>
      </c>
      <c r="G48" s="133">
        <v>4500</v>
      </c>
      <c r="H48" s="133">
        <v>4500</v>
      </c>
      <c r="I48" s="133">
        <v>4500</v>
      </c>
      <c r="J48" s="133">
        <v>4500</v>
      </c>
      <c r="R48" s="116"/>
      <c r="S48" s="116"/>
      <c r="T48" s="116"/>
      <c r="U48" s="116"/>
      <c r="V48" s="116"/>
      <c r="W48" s="116"/>
      <c r="X48" s="116"/>
      <c r="Y48" s="116"/>
      <c r="Z48" s="116"/>
      <c r="AA48" s="116"/>
      <c r="AB48" s="116"/>
      <c r="AC48" s="116"/>
      <c r="AD48" s="116"/>
      <c r="AE48" s="116"/>
      <c r="AF48" s="116"/>
      <c r="AG48" s="116"/>
      <c r="AH48" s="116"/>
      <c r="AI48" s="116"/>
      <c r="AJ48" s="116"/>
      <c r="AK48" s="116"/>
      <c r="AL48" s="116"/>
      <c r="AM48" s="116"/>
      <c r="AN48" s="116"/>
      <c r="AO48" s="116"/>
      <c r="AP48" s="116"/>
      <c r="AQ48" s="116"/>
      <c r="AR48" s="116"/>
      <c r="AS48" s="116"/>
      <c r="AT48" s="116"/>
      <c r="AU48" s="116"/>
      <c r="AV48" s="116"/>
      <c r="AW48" s="116"/>
      <c r="AX48" s="116"/>
      <c r="AY48" s="116"/>
      <c r="AZ48" s="116"/>
      <c r="BA48" s="116"/>
      <c r="BB48" s="116"/>
      <c r="BC48" s="116"/>
      <c r="BD48" s="116"/>
      <c r="BE48" s="116"/>
      <c r="BF48" s="116"/>
      <c r="BG48" s="116"/>
      <c r="BH48" s="116"/>
      <c r="BI48" s="116"/>
      <c r="BJ48" s="116"/>
      <c r="BK48" s="116"/>
      <c r="BL48" s="116"/>
      <c r="BM48" s="116"/>
      <c r="BN48" s="116"/>
      <c r="BO48" s="116"/>
      <c r="BP48" s="116"/>
      <c r="BQ48" s="116"/>
      <c r="BR48" s="116"/>
      <c r="BS48" s="116"/>
      <c r="BT48" s="116"/>
      <c r="BU48" s="116"/>
      <c r="BV48" s="116"/>
      <c r="BW48" s="116"/>
      <c r="BX48" s="116"/>
      <c r="BY48" s="116"/>
      <c r="BZ48" s="116"/>
      <c r="CA48" s="116"/>
      <c r="CB48" s="116"/>
      <c r="CC48" s="116"/>
      <c r="CD48" s="116"/>
      <c r="CE48" s="116"/>
      <c r="CF48" s="116"/>
      <c r="CG48" s="116"/>
      <c r="CH48" s="116"/>
      <c r="CI48" s="116"/>
      <c r="CJ48" s="116"/>
      <c r="CK48" s="116"/>
      <c r="CL48" s="116"/>
      <c r="CM48" s="116"/>
      <c r="CN48" s="116"/>
      <c r="CO48" s="116"/>
      <c r="CP48" s="116"/>
      <c r="CQ48" s="116"/>
      <c r="CR48" s="116"/>
      <c r="CS48" s="116"/>
      <c r="CT48" s="116"/>
      <c r="CU48" s="116"/>
      <c r="CV48" s="116"/>
      <c r="CW48" s="116"/>
      <c r="CX48" s="116"/>
      <c r="CY48" s="116"/>
      <c r="CZ48" s="116"/>
    </row>
    <row r="49" spans="1:104" x14ac:dyDescent="0.25">
      <c r="A49" s="11" t="s">
        <v>17</v>
      </c>
      <c r="B49" s="44" t="s">
        <v>29</v>
      </c>
      <c r="C49" s="209">
        <v>0.255</v>
      </c>
      <c r="D49" s="128">
        <v>2200</v>
      </c>
      <c r="E49" s="137">
        <v>2200</v>
      </c>
      <c r="F49" s="132">
        <v>2200</v>
      </c>
      <c r="G49" s="132">
        <v>2200</v>
      </c>
      <c r="H49" s="132">
        <v>2200</v>
      </c>
      <c r="I49" s="132">
        <v>2200</v>
      </c>
      <c r="J49" s="132">
        <v>2200</v>
      </c>
      <c r="R49" s="116"/>
      <c r="S49" s="116"/>
      <c r="T49" s="116"/>
      <c r="U49" s="116"/>
      <c r="V49" s="116"/>
      <c r="W49" s="116"/>
      <c r="X49" s="116"/>
      <c r="Y49" s="116"/>
      <c r="Z49" s="116"/>
      <c r="AA49" s="116"/>
      <c r="AB49" s="116"/>
      <c r="AC49" s="116"/>
      <c r="AD49" s="116"/>
      <c r="AE49" s="116"/>
      <c r="AF49" s="116"/>
      <c r="AG49" s="116"/>
      <c r="AH49" s="116"/>
      <c r="AI49" s="116"/>
      <c r="AJ49" s="116"/>
      <c r="AK49" s="116"/>
      <c r="AL49" s="116"/>
      <c r="AM49" s="116"/>
      <c r="AN49" s="116"/>
      <c r="AO49" s="116"/>
      <c r="AP49" s="116"/>
      <c r="AQ49" s="116"/>
      <c r="AR49" s="116"/>
      <c r="AS49" s="116"/>
      <c r="AT49" s="116"/>
      <c r="AU49" s="116"/>
      <c r="AV49" s="116"/>
      <c r="AW49" s="116"/>
      <c r="AX49" s="116"/>
      <c r="AY49" s="116"/>
      <c r="AZ49" s="116"/>
      <c r="BA49" s="116"/>
      <c r="BB49" s="116"/>
      <c r="BC49" s="116"/>
      <c r="BD49" s="116"/>
      <c r="BE49" s="116"/>
      <c r="BF49" s="116"/>
      <c r="BG49" s="116"/>
      <c r="BH49" s="116"/>
      <c r="BI49" s="116"/>
      <c r="BJ49" s="116"/>
      <c r="BK49" s="116"/>
      <c r="BL49" s="116"/>
      <c r="BM49" s="116"/>
      <c r="BN49" s="116"/>
      <c r="BO49" s="116"/>
      <c r="BP49" s="116"/>
      <c r="BQ49" s="116"/>
      <c r="BR49" s="116"/>
      <c r="BS49" s="116"/>
      <c r="BT49" s="116"/>
      <c r="BU49" s="116"/>
      <c r="BV49" s="116"/>
      <c r="BW49" s="116"/>
      <c r="BX49" s="116"/>
      <c r="BY49" s="116"/>
      <c r="BZ49" s="116"/>
      <c r="CA49" s="116"/>
      <c r="CB49" s="116"/>
      <c r="CC49" s="116"/>
      <c r="CD49" s="116"/>
      <c r="CE49" s="116"/>
      <c r="CF49" s="116"/>
      <c r="CG49" s="116"/>
      <c r="CH49" s="116"/>
      <c r="CI49" s="116"/>
      <c r="CJ49" s="116"/>
      <c r="CK49" s="116"/>
      <c r="CL49" s="116"/>
      <c r="CM49" s="116"/>
      <c r="CN49" s="116"/>
      <c r="CO49" s="116"/>
      <c r="CP49" s="116"/>
      <c r="CQ49" s="116"/>
      <c r="CR49" s="116"/>
      <c r="CS49" s="116"/>
      <c r="CT49" s="116"/>
      <c r="CU49" s="116"/>
      <c r="CV49" s="116"/>
      <c r="CW49" s="116"/>
      <c r="CX49" s="116"/>
      <c r="CY49" s="116"/>
      <c r="CZ49" s="116"/>
    </row>
    <row r="50" spans="1:104" hidden="1" x14ac:dyDescent="0.25">
      <c r="A50" s="52" t="s">
        <v>30</v>
      </c>
      <c r="B50" s="53" t="s">
        <v>77</v>
      </c>
      <c r="C50" s="207">
        <v>0.255</v>
      </c>
      <c r="D50" s="127"/>
      <c r="E50" s="133"/>
      <c r="F50" s="134"/>
      <c r="G50" s="134"/>
      <c r="H50" s="134"/>
      <c r="I50" s="134"/>
      <c r="J50" s="134"/>
      <c r="R50" s="116"/>
      <c r="S50" s="116"/>
      <c r="T50" s="116"/>
      <c r="U50" s="116"/>
      <c r="V50" s="116"/>
      <c r="W50" s="116"/>
      <c r="X50" s="116"/>
      <c r="Y50" s="116"/>
      <c r="Z50" s="116"/>
      <c r="AA50" s="116"/>
      <c r="AB50" s="116"/>
      <c r="AC50" s="116"/>
      <c r="AD50" s="116"/>
      <c r="AE50" s="116"/>
      <c r="AF50" s="116"/>
      <c r="AG50" s="116"/>
      <c r="AH50" s="116"/>
      <c r="AI50" s="116"/>
      <c r="AJ50" s="116"/>
      <c r="AK50" s="116"/>
      <c r="AL50" s="116"/>
      <c r="AM50" s="116"/>
      <c r="AN50" s="116"/>
      <c r="AO50" s="116"/>
      <c r="AP50" s="116"/>
      <c r="AQ50" s="116"/>
      <c r="AR50" s="116"/>
      <c r="AS50" s="116"/>
      <c r="AT50" s="116"/>
      <c r="AU50" s="116"/>
      <c r="AV50" s="116"/>
      <c r="AW50" s="116"/>
      <c r="AX50" s="116"/>
      <c r="AY50" s="116"/>
      <c r="AZ50" s="116"/>
      <c r="BA50" s="116"/>
      <c r="BB50" s="116"/>
      <c r="BC50" s="116"/>
      <c r="BD50" s="116"/>
      <c r="BE50" s="116"/>
      <c r="BF50" s="116"/>
      <c r="BG50" s="116"/>
      <c r="BH50" s="116"/>
      <c r="BI50" s="116"/>
      <c r="BJ50" s="116"/>
      <c r="BK50" s="116"/>
      <c r="BL50" s="116"/>
      <c r="BM50" s="116"/>
      <c r="BN50" s="116"/>
      <c r="BO50" s="116"/>
      <c r="BP50" s="116"/>
      <c r="BQ50" s="116"/>
      <c r="BR50" s="116"/>
      <c r="BS50" s="116"/>
      <c r="BT50" s="116"/>
      <c r="BU50" s="116"/>
      <c r="BV50" s="116"/>
      <c r="BW50" s="116"/>
      <c r="BX50" s="116"/>
      <c r="BY50" s="116"/>
      <c r="BZ50" s="116"/>
      <c r="CA50" s="116"/>
      <c r="CB50" s="116"/>
      <c r="CC50" s="116"/>
      <c r="CD50" s="116"/>
      <c r="CE50" s="116"/>
      <c r="CF50" s="116"/>
      <c r="CG50" s="116"/>
      <c r="CH50" s="116"/>
      <c r="CI50" s="116"/>
      <c r="CJ50" s="116"/>
      <c r="CK50" s="116"/>
      <c r="CL50" s="116"/>
      <c r="CM50" s="116"/>
      <c r="CN50" s="116"/>
      <c r="CO50" s="116"/>
      <c r="CP50" s="116"/>
      <c r="CQ50" s="116"/>
      <c r="CR50" s="116"/>
      <c r="CS50" s="116"/>
      <c r="CT50" s="116"/>
      <c r="CU50" s="116"/>
      <c r="CV50" s="116"/>
      <c r="CW50" s="116"/>
      <c r="CX50" s="116"/>
      <c r="CY50" s="116"/>
      <c r="CZ50" s="116"/>
    </row>
    <row r="51" spans="1:104" hidden="1" x14ac:dyDescent="0.25">
      <c r="A51" s="52" t="s">
        <v>30</v>
      </c>
      <c r="B51" s="53" t="s">
        <v>31</v>
      </c>
      <c r="C51" s="207">
        <v>0.13500000000000001</v>
      </c>
      <c r="D51" s="127"/>
      <c r="E51" s="133"/>
      <c r="F51" s="134"/>
      <c r="G51" s="134"/>
      <c r="H51" s="134"/>
      <c r="I51" s="134"/>
      <c r="J51" s="134"/>
      <c r="R51" s="116"/>
      <c r="S51" s="116"/>
      <c r="T51" s="116"/>
      <c r="U51" s="116"/>
      <c r="V51" s="116"/>
      <c r="W51" s="116"/>
      <c r="X51" s="116"/>
      <c r="Y51" s="116"/>
      <c r="Z51" s="116"/>
      <c r="AA51" s="116"/>
      <c r="AB51" s="116"/>
      <c r="AC51" s="116"/>
      <c r="AD51" s="116"/>
      <c r="AE51" s="116"/>
      <c r="AF51" s="116"/>
      <c r="AG51" s="116"/>
      <c r="AH51" s="116"/>
      <c r="AI51" s="116"/>
      <c r="AJ51" s="116"/>
      <c r="AK51" s="116"/>
      <c r="AL51" s="116"/>
      <c r="AM51" s="116"/>
      <c r="AN51" s="116"/>
      <c r="AO51" s="116"/>
      <c r="AP51" s="116"/>
      <c r="AQ51" s="116"/>
      <c r="AR51" s="116"/>
      <c r="AS51" s="116"/>
      <c r="AT51" s="116"/>
      <c r="AU51" s="116"/>
      <c r="AV51" s="116"/>
      <c r="AW51" s="116"/>
      <c r="AX51" s="116"/>
      <c r="AY51" s="116"/>
      <c r="AZ51" s="116"/>
      <c r="BA51" s="116"/>
      <c r="BB51" s="116"/>
      <c r="BC51" s="116"/>
      <c r="BD51" s="116"/>
      <c r="BE51" s="116"/>
      <c r="BF51" s="116"/>
      <c r="BG51" s="116"/>
      <c r="BH51" s="116"/>
      <c r="BI51" s="116"/>
      <c r="BJ51" s="116"/>
      <c r="BK51" s="116"/>
      <c r="BL51" s="116"/>
      <c r="BM51" s="116"/>
      <c r="BN51" s="116"/>
      <c r="BO51" s="116"/>
      <c r="BP51" s="116"/>
      <c r="BQ51" s="116"/>
      <c r="BR51" s="116"/>
      <c r="BS51" s="116"/>
      <c r="BT51" s="116"/>
      <c r="BU51" s="116"/>
      <c r="BV51" s="116"/>
      <c r="BW51" s="116"/>
      <c r="BX51" s="116"/>
      <c r="BY51" s="116"/>
      <c r="BZ51" s="116"/>
      <c r="CA51" s="116"/>
      <c r="CB51" s="116"/>
      <c r="CC51" s="116"/>
      <c r="CD51" s="116"/>
      <c r="CE51" s="116"/>
      <c r="CF51" s="116"/>
      <c r="CG51" s="116"/>
      <c r="CH51" s="116"/>
      <c r="CI51" s="116"/>
      <c r="CJ51" s="116"/>
      <c r="CK51" s="116"/>
      <c r="CL51" s="116"/>
      <c r="CM51" s="116"/>
      <c r="CN51" s="116"/>
      <c r="CO51" s="116"/>
      <c r="CP51" s="116"/>
      <c r="CQ51" s="116"/>
      <c r="CR51" s="116"/>
      <c r="CS51" s="116"/>
      <c r="CT51" s="116"/>
      <c r="CU51" s="116"/>
      <c r="CV51" s="116"/>
      <c r="CW51" s="116"/>
      <c r="CX51" s="116"/>
      <c r="CY51" s="116"/>
      <c r="CZ51" s="116"/>
    </row>
    <row r="52" spans="1:104" hidden="1" x14ac:dyDescent="0.25">
      <c r="A52" s="52" t="s">
        <v>30</v>
      </c>
      <c r="B52" s="53" t="s">
        <v>32</v>
      </c>
      <c r="C52" s="207">
        <v>0.1</v>
      </c>
      <c r="D52" s="127"/>
      <c r="E52" s="133"/>
      <c r="F52" s="134"/>
      <c r="G52" s="134"/>
      <c r="H52" s="134"/>
      <c r="I52" s="134"/>
      <c r="J52" s="134"/>
      <c r="R52" s="116"/>
      <c r="S52" s="116"/>
      <c r="T52" s="116"/>
      <c r="U52" s="116"/>
      <c r="V52" s="116"/>
      <c r="W52" s="116"/>
      <c r="X52" s="116"/>
      <c r="Y52" s="116"/>
      <c r="Z52" s="116"/>
      <c r="AA52" s="116"/>
      <c r="AB52" s="116"/>
      <c r="AC52" s="116"/>
      <c r="AD52" s="116"/>
      <c r="AE52" s="116"/>
      <c r="AF52" s="116"/>
      <c r="AG52" s="116"/>
      <c r="AH52" s="116"/>
      <c r="AI52" s="116"/>
      <c r="AJ52" s="116"/>
      <c r="AK52" s="116"/>
      <c r="AL52" s="116"/>
      <c r="AM52" s="116"/>
      <c r="AN52" s="116"/>
      <c r="AO52" s="116"/>
      <c r="AP52" s="116"/>
      <c r="AQ52" s="116"/>
      <c r="AR52" s="116"/>
      <c r="AS52" s="116"/>
      <c r="AT52" s="116"/>
      <c r="AU52" s="116"/>
      <c r="AV52" s="116"/>
      <c r="AW52" s="116"/>
      <c r="AX52" s="116"/>
      <c r="AY52" s="116"/>
      <c r="AZ52" s="116"/>
      <c r="BA52" s="116"/>
      <c r="BB52" s="116"/>
      <c r="BC52" s="116"/>
      <c r="BD52" s="116"/>
      <c r="BE52" s="116"/>
      <c r="BF52" s="116"/>
      <c r="BG52" s="116"/>
      <c r="BH52" s="116"/>
      <c r="BI52" s="116"/>
      <c r="BJ52" s="116"/>
      <c r="BK52" s="116"/>
      <c r="BL52" s="116"/>
      <c r="BM52" s="116"/>
      <c r="BN52" s="116"/>
      <c r="BO52" s="116"/>
      <c r="BP52" s="116"/>
      <c r="BQ52" s="116"/>
      <c r="BR52" s="116"/>
      <c r="BS52" s="116"/>
      <c r="BT52" s="116"/>
      <c r="BU52" s="116"/>
      <c r="BV52" s="116"/>
      <c r="BW52" s="116"/>
      <c r="BX52" s="116"/>
      <c r="BY52" s="116"/>
      <c r="BZ52" s="116"/>
      <c r="CA52" s="116"/>
      <c r="CB52" s="116"/>
      <c r="CC52" s="116"/>
      <c r="CD52" s="116"/>
      <c r="CE52" s="116"/>
      <c r="CF52" s="116"/>
      <c r="CG52" s="116"/>
      <c r="CH52" s="116"/>
      <c r="CI52" s="116"/>
      <c r="CJ52" s="116"/>
      <c r="CK52" s="116"/>
      <c r="CL52" s="116"/>
      <c r="CM52" s="116"/>
      <c r="CN52" s="116"/>
      <c r="CO52" s="116"/>
      <c r="CP52" s="116"/>
      <c r="CQ52" s="116"/>
      <c r="CR52" s="116"/>
      <c r="CS52" s="116"/>
      <c r="CT52" s="116"/>
      <c r="CU52" s="116"/>
      <c r="CV52" s="116"/>
      <c r="CW52" s="116"/>
      <c r="CX52" s="116"/>
      <c r="CY52" s="116"/>
      <c r="CZ52" s="116"/>
    </row>
    <row r="53" spans="1:104" hidden="1" x14ac:dyDescent="0.25">
      <c r="A53" s="78" t="s">
        <v>30</v>
      </c>
      <c r="B53" s="38" t="s">
        <v>33</v>
      </c>
      <c r="C53" s="210">
        <v>0</v>
      </c>
      <c r="D53" s="135"/>
      <c r="E53" s="211"/>
      <c r="F53" s="136"/>
      <c r="G53" s="136"/>
      <c r="H53" s="136"/>
      <c r="I53" s="136"/>
      <c r="J53" s="136"/>
      <c r="R53" s="116"/>
      <c r="S53" s="116"/>
      <c r="T53" s="116"/>
      <c r="U53" s="116"/>
      <c r="V53" s="116"/>
      <c r="W53" s="116"/>
      <c r="X53" s="116"/>
      <c r="Y53" s="116"/>
      <c r="Z53" s="116"/>
      <c r="AA53" s="116"/>
      <c r="AB53" s="116"/>
      <c r="AC53" s="116"/>
      <c r="AD53" s="116"/>
      <c r="AE53" s="116"/>
      <c r="AF53" s="116"/>
      <c r="AG53" s="116"/>
      <c r="AH53" s="116"/>
      <c r="AI53" s="116"/>
      <c r="AJ53" s="116"/>
      <c r="AK53" s="116"/>
      <c r="AL53" s="116"/>
      <c r="AM53" s="116"/>
      <c r="AN53" s="116"/>
      <c r="AO53" s="116"/>
      <c r="AP53" s="116"/>
      <c r="AQ53" s="116"/>
      <c r="AR53" s="116"/>
      <c r="AS53" s="116"/>
      <c r="AT53" s="116"/>
      <c r="AU53" s="116"/>
      <c r="AV53" s="116"/>
      <c r="AW53" s="116"/>
      <c r="AX53" s="116"/>
      <c r="AY53" s="116"/>
      <c r="AZ53" s="116"/>
      <c r="BA53" s="116"/>
      <c r="BB53" s="116"/>
      <c r="BC53" s="116"/>
      <c r="BD53" s="116"/>
      <c r="BE53" s="116"/>
      <c r="BF53" s="116"/>
      <c r="BG53" s="116"/>
      <c r="BH53" s="116"/>
      <c r="BI53" s="116"/>
      <c r="BJ53" s="116"/>
      <c r="BK53" s="116"/>
      <c r="BL53" s="116"/>
      <c r="BM53" s="116"/>
      <c r="BN53" s="116"/>
      <c r="BO53" s="116"/>
      <c r="BP53" s="116"/>
      <c r="BQ53" s="116"/>
      <c r="BR53" s="116"/>
      <c r="BS53" s="116"/>
      <c r="BT53" s="116"/>
      <c r="BU53" s="116"/>
      <c r="BV53" s="116"/>
      <c r="BW53" s="116"/>
      <c r="BX53" s="116"/>
      <c r="BY53" s="116"/>
      <c r="BZ53" s="116"/>
      <c r="CA53" s="116"/>
      <c r="CB53" s="116"/>
      <c r="CC53" s="116"/>
      <c r="CD53" s="116"/>
      <c r="CE53" s="116"/>
      <c r="CF53" s="116"/>
      <c r="CG53" s="116"/>
      <c r="CH53" s="116"/>
      <c r="CI53" s="116"/>
      <c r="CJ53" s="116"/>
      <c r="CK53" s="116"/>
      <c r="CL53" s="116"/>
      <c r="CM53" s="116"/>
      <c r="CN53" s="116"/>
      <c r="CO53" s="116"/>
      <c r="CP53" s="116"/>
      <c r="CQ53" s="116"/>
      <c r="CR53" s="116"/>
      <c r="CS53" s="116"/>
      <c r="CT53" s="116"/>
      <c r="CU53" s="116"/>
      <c r="CV53" s="116"/>
      <c r="CW53" s="116"/>
      <c r="CX53" s="116"/>
      <c r="CY53" s="116"/>
      <c r="CZ53" s="116"/>
    </row>
    <row r="54" spans="1:104" ht="18.75" x14ac:dyDescent="0.3">
      <c r="A54" s="16" t="s">
        <v>34</v>
      </c>
      <c r="B54" s="54"/>
      <c r="C54" s="184"/>
      <c r="D54" s="79">
        <f>-(D38+D39+D40+D41+D42+D43+D44+D45+D46+D47+D48+D49+D50+D51+D52+D53)</f>
        <v>-287200</v>
      </c>
      <c r="E54" s="79">
        <f t="shared" ref="E54:J54" si="14">-(E38+E39+E40+E41+E42+E43+E44+E45+E46+E47+E48+E49+E50+E51+E52+E53)</f>
        <v>-287200</v>
      </c>
      <c r="F54" s="79">
        <f t="shared" si="14"/>
        <v>-287200</v>
      </c>
      <c r="G54" s="79">
        <f t="shared" si="14"/>
        <v>-287200</v>
      </c>
      <c r="H54" s="79">
        <f t="shared" si="14"/>
        <v>-287200</v>
      </c>
      <c r="I54" s="79">
        <f t="shared" si="14"/>
        <v>-287200</v>
      </c>
      <c r="J54" s="79">
        <f t="shared" si="14"/>
        <v>-287200</v>
      </c>
      <c r="R54" s="116"/>
      <c r="S54" s="116"/>
      <c r="T54" s="116"/>
      <c r="U54" s="116"/>
      <c r="V54" s="116"/>
      <c r="W54" s="116"/>
      <c r="X54" s="116"/>
      <c r="Y54" s="116"/>
      <c r="Z54" s="116"/>
      <c r="AA54" s="116"/>
      <c r="AB54" s="116"/>
      <c r="AC54" s="116"/>
      <c r="AD54" s="116"/>
      <c r="AE54" s="116"/>
      <c r="AF54" s="116"/>
      <c r="AG54" s="116"/>
      <c r="AH54" s="116"/>
      <c r="AI54" s="116"/>
      <c r="AJ54" s="116"/>
      <c r="AK54" s="116"/>
      <c r="AL54" s="116"/>
      <c r="AM54" s="116"/>
      <c r="AN54" s="116"/>
      <c r="AO54" s="116"/>
      <c r="AP54" s="116"/>
      <c r="AQ54" s="116"/>
      <c r="AR54" s="116"/>
      <c r="AS54" s="116"/>
      <c r="AT54" s="116"/>
      <c r="AU54" s="116"/>
      <c r="AV54" s="116"/>
      <c r="AW54" s="116"/>
      <c r="AX54" s="116"/>
      <c r="AY54" s="116"/>
      <c r="AZ54" s="116"/>
      <c r="BA54" s="116"/>
      <c r="BB54" s="116"/>
      <c r="BC54" s="116"/>
      <c r="BD54" s="116"/>
      <c r="BE54" s="116"/>
      <c r="BF54" s="116"/>
      <c r="BG54" s="116"/>
      <c r="BH54" s="116"/>
      <c r="BI54" s="116"/>
      <c r="BJ54" s="116"/>
      <c r="BK54" s="116"/>
      <c r="BL54" s="116"/>
      <c r="BM54" s="116"/>
      <c r="BN54" s="116"/>
      <c r="BO54" s="116"/>
      <c r="BP54" s="116"/>
      <c r="BQ54" s="116"/>
      <c r="BR54" s="116"/>
      <c r="BS54" s="116"/>
      <c r="BT54" s="116"/>
      <c r="BU54" s="116"/>
      <c r="BV54" s="116"/>
      <c r="BW54" s="116"/>
      <c r="BX54" s="116"/>
      <c r="BY54" s="116"/>
      <c r="BZ54" s="116"/>
      <c r="CA54" s="116"/>
      <c r="CB54" s="116"/>
      <c r="CC54" s="116"/>
      <c r="CD54" s="116"/>
      <c r="CE54" s="116"/>
      <c r="CF54" s="116"/>
      <c r="CG54" s="116"/>
      <c r="CH54" s="116"/>
      <c r="CI54" s="116"/>
      <c r="CJ54" s="116"/>
      <c r="CK54" s="116"/>
      <c r="CL54" s="116"/>
      <c r="CM54" s="116"/>
      <c r="CN54" s="116"/>
      <c r="CO54" s="116"/>
      <c r="CP54" s="116"/>
      <c r="CQ54" s="116"/>
      <c r="CR54" s="116"/>
      <c r="CS54" s="116"/>
      <c r="CT54" s="116"/>
      <c r="CU54" s="116"/>
      <c r="CV54" s="116"/>
      <c r="CW54" s="116"/>
      <c r="CX54" s="116"/>
      <c r="CY54" s="116"/>
      <c r="CZ54" s="116"/>
    </row>
    <row r="55" spans="1:104" x14ac:dyDescent="0.25">
      <c r="A55" s="50"/>
      <c r="B55" s="84" t="s">
        <v>35</v>
      </c>
      <c r="C55" s="185"/>
      <c r="D55" s="85">
        <f>D35+D54</f>
        <v>98300</v>
      </c>
      <c r="E55" s="85">
        <f>E35+E54</f>
        <v>98300</v>
      </c>
      <c r="F55" s="85">
        <f t="shared" ref="F55:J55" si="15">F35+F54</f>
        <v>98300</v>
      </c>
      <c r="G55" s="85">
        <f t="shared" si="15"/>
        <v>98300</v>
      </c>
      <c r="H55" s="85">
        <f t="shared" si="15"/>
        <v>112430</v>
      </c>
      <c r="I55" s="85">
        <f t="shared" si="15"/>
        <v>112430</v>
      </c>
      <c r="J55" s="85">
        <f t="shared" si="15"/>
        <v>112430</v>
      </c>
      <c r="R55" s="116"/>
      <c r="S55" s="116"/>
      <c r="T55" s="116"/>
      <c r="U55" s="116"/>
      <c r="V55" s="116"/>
      <c r="W55" s="116"/>
      <c r="X55" s="116"/>
      <c r="Y55" s="116"/>
      <c r="Z55" s="116"/>
      <c r="AA55" s="116"/>
      <c r="AB55" s="116"/>
      <c r="AC55" s="116"/>
      <c r="AD55" s="116"/>
      <c r="AE55" s="116"/>
      <c r="AF55" s="116"/>
      <c r="AG55" s="116"/>
      <c r="AH55" s="116"/>
      <c r="AI55" s="116"/>
      <c r="AJ55" s="116"/>
      <c r="AK55" s="116"/>
      <c r="AL55" s="116"/>
      <c r="AM55" s="116"/>
      <c r="AN55" s="116"/>
      <c r="AO55" s="116"/>
      <c r="AP55" s="116"/>
      <c r="AQ55" s="116"/>
      <c r="AR55" s="116"/>
      <c r="AS55" s="116"/>
      <c r="AT55" s="116"/>
      <c r="AU55" s="116"/>
      <c r="AV55" s="116"/>
      <c r="AW55" s="116"/>
      <c r="AX55" s="116"/>
      <c r="AY55" s="116"/>
      <c r="AZ55" s="116"/>
      <c r="BA55" s="116"/>
      <c r="BB55" s="116"/>
      <c r="BC55" s="116"/>
      <c r="BD55" s="116"/>
      <c r="BE55" s="116"/>
      <c r="BF55" s="116"/>
      <c r="BG55" s="116"/>
      <c r="BH55" s="116"/>
      <c r="BI55" s="116"/>
      <c r="BJ55" s="116"/>
      <c r="BK55" s="116"/>
      <c r="BL55" s="116"/>
      <c r="BM55" s="116"/>
      <c r="BN55" s="116"/>
      <c r="BO55" s="116"/>
      <c r="BP55" s="116"/>
      <c r="BQ55" s="116"/>
      <c r="BR55" s="116"/>
      <c r="BS55" s="116"/>
      <c r="BT55" s="116"/>
      <c r="BU55" s="116"/>
      <c r="BV55" s="116"/>
      <c r="BW55" s="116"/>
      <c r="BX55" s="116"/>
      <c r="BY55" s="116"/>
      <c r="BZ55" s="116"/>
      <c r="CA55" s="116"/>
      <c r="CB55" s="116"/>
      <c r="CC55" s="116"/>
      <c r="CD55" s="116"/>
      <c r="CE55" s="116"/>
      <c r="CF55" s="116"/>
      <c r="CG55" s="116"/>
      <c r="CH55" s="116"/>
      <c r="CI55" s="116"/>
      <c r="CJ55" s="116"/>
      <c r="CK55" s="116"/>
      <c r="CL55" s="116"/>
      <c r="CM55" s="116"/>
      <c r="CN55" s="116"/>
      <c r="CO55" s="116"/>
      <c r="CP55" s="116"/>
      <c r="CQ55" s="116"/>
      <c r="CR55" s="116"/>
      <c r="CS55" s="116"/>
      <c r="CT55" s="116"/>
      <c r="CU55" s="116"/>
      <c r="CV55" s="116"/>
      <c r="CW55" s="116"/>
      <c r="CX55" s="116"/>
      <c r="CY55" s="116"/>
      <c r="CZ55" s="116"/>
    </row>
    <row r="56" spans="1:104" x14ac:dyDescent="0.25">
      <c r="A56" s="50"/>
      <c r="B56" s="84" t="s">
        <v>36</v>
      </c>
      <c r="C56" s="185"/>
      <c r="D56" s="86">
        <f>D55/D35</f>
        <v>0.25499351491569389</v>
      </c>
      <c r="E56" s="83">
        <f>E55/E35</f>
        <v>0.25499351491569389</v>
      </c>
      <c r="F56" s="83">
        <f t="shared" ref="F56:J56" si="16">F55/F35</f>
        <v>0.25499351491569389</v>
      </c>
      <c r="G56" s="83">
        <f t="shared" si="16"/>
        <v>0.25499351491569389</v>
      </c>
      <c r="H56" s="83">
        <f t="shared" si="16"/>
        <v>0.2813352350924605</v>
      </c>
      <c r="I56" s="83">
        <f t="shared" si="16"/>
        <v>0.2813352350924605</v>
      </c>
      <c r="J56" s="83">
        <f t="shared" si="16"/>
        <v>0.2813352350924605</v>
      </c>
      <c r="R56" s="116"/>
      <c r="S56" s="116"/>
      <c r="T56" s="116"/>
      <c r="U56" s="116"/>
      <c r="V56" s="116"/>
      <c r="W56" s="116"/>
      <c r="X56" s="116"/>
      <c r="Y56" s="116"/>
      <c r="Z56" s="116"/>
      <c r="AA56" s="116"/>
      <c r="AB56" s="116"/>
      <c r="AC56" s="116"/>
      <c r="AD56" s="116"/>
      <c r="AE56" s="116"/>
      <c r="AF56" s="116"/>
      <c r="AG56" s="116"/>
      <c r="AH56" s="116"/>
      <c r="AI56" s="116"/>
      <c r="AJ56" s="116"/>
      <c r="AK56" s="116"/>
      <c r="AL56" s="116"/>
      <c r="AM56" s="116"/>
      <c r="AN56" s="116"/>
      <c r="AO56" s="116"/>
      <c r="AP56" s="116"/>
      <c r="AQ56" s="116"/>
      <c r="AR56" s="116"/>
      <c r="AS56" s="116"/>
      <c r="AT56" s="116"/>
      <c r="AU56" s="116"/>
      <c r="AV56" s="116"/>
      <c r="AW56" s="116"/>
      <c r="AX56" s="116"/>
      <c r="AY56" s="116"/>
      <c r="AZ56" s="116"/>
      <c r="BA56" s="116"/>
      <c r="BB56" s="116"/>
      <c r="BC56" s="116"/>
      <c r="BD56" s="116"/>
      <c r="BE56" s="116"/>
      <c r="BF56" s="116"/>
      <c r="BG56" s="116"/>
      <c r="BH56" s="116"/>
      <c r="BI56" s="116"/>
      <c r="BJ56" s="116"/>
      <c r="BK56" s="116"/>
      <c r="BL56" s="116"/>
      <c r="BM56" s="116"/>
      <c r="BN56" s="116"/>
      <c r="BO56" s="116"/>
      <c r="BP56" s="116"/>
      <c r="BQ56" s="116"/>
      <c r="BR56" s="116"/>
      <c r="BS56" s="116"/>
      <c r="BT56" s="116"/>
      <c r="BU56" s="116"/>
      <c r="BV56" s="116"/>
      <c r="BW56" s="116"/>
      <c r="BX56" s="116"/>
      <c r="BY56" s="116"/>
      <c r="BZ56" s="116"/>
      <c r="CA56" s="116"/>
      <c r="CB56" s="116"/>
      <c r="CC56" s="116"/>
      <c r="CD56" s="116"/>
      <c r="CE56" s="116"/>
      <c r="CF56" s="116"/>
      <c r="CG56" s="116"/>
      <c r="CH56" s="116"/>
      <c r="CI56" s="116"/>
      <c r="CJ56" s="116"/>
      <c r="CK56" s="116"/>
      <c r="CL56" s="116"/>
      <c r="CM56" s="116"/>
      <c r="CN56" s="116"/>
      <c r="CO56" s="116"/>
      <c r="CP56" s="116"/>
      <c r="CQ56" s="116"/>
      <c r="CR56" s="116"/>
      <c r="CS56" s="116"/>
      <c r="CT56" s="116"/>
      <c r="CU56" s="116"/>
      <c r="CV56" s="116"/>
      <c r="CW56" s="116"/>
      <c r="CX56" s="116"/>
      <c r="CY56" s="116"/>
      <c r="CZ56" s="116"/>
    </row>
    <row r="57" spans="1:104" x14ac:dyDescent="0.25">
      <c r="A57" s="50"/>
      <c r="B57" s="38"/>
      <c r="C57" s="185"/>
      <c r="D57" s="39"/>
      <c r="E57" s="39"/>
      <c r="F57" s="39"/>
      <c r="G57" s="39"/>
      <c r="H57" s="39"/>
      <c r="I57" s="39"/>
      <c r="J57" s="39"/>
      <c r="R57" s="116"/>
      <c r="S57" s="116"/>
      <c r="T57" s="116"/>
      <c r="U57" s="116"/>
      <c r="V57" s="116"/>
      <c r="W57" s="116"/>
      <c r="X57" s="116"/>
      <c r="Y57" s="116"/>
      <c r="Z57" s="116"/>
      <c r="AA57" s="116"/>
      <c r="AB57" s="116"/>
      <c r="AC57" s="116"/>
      <c r="AD57" s="116"/>
      <c r="AE57" s="116"/>
      <c r="AF57" s="116"/>
      <c r="AG57" s="116"/>
      <c r="AH57" s="116"/>
      <c r="AI57" s="116"/>
      <c r="AJ57" s="116"/>
      <c r="AK57" s="116"/>
      <c r="AL57" s="116"/>
      <c r="AM57" s="116"/>
      <c r="AN57" s="116"/>
      <c r="AO57" s="116"/>
      <c r="AP57" s="116"/>
      <c r="AQ57" s="116"/>
      <c r="AR57" s="116"/>
      <c r="AS57" s="116"/>
      <c r="AT57" s="116"/>
      <c r="AU57" s="116"/>
      <c r="AV57" s="116"/>
      <c r="AW57" s="116"/>
      <c r="AX57" s="116"/>
      <c r="AY57" s="116"/>
      <c r="AZ57" s="116"/>
      <c r="BA57" s="116"/>
      <c r="BB57" s="116"/>
      <c r="BC57" s="116"/>
      <c r="BD57" s="116"/>
      <c r="BE57" s="116"/>
      <c r="BF57" s="116"/>
      <c r="BG57" s="116"/>
      <c r="BH57" s="116"/>
      <c r="BI57" s="116"/>
      <c r="BJ57" s="116"/>
      <c r="BK57" s="116"/>
      <c r="BL57" s="116"/>
      <c r="BM57" s="116"/>
      <c r="BN57" s="116"/>
      <c r="BO57" s="116"/>
      <c r="BP57" s="116"/>
      <c r="BQ57" s="116"/>
      <c r="BR57" s="116"/>
      <c r="BS57" s="116"/>
      <c r="BT57" s="116"/>
      <c r="BU57" s="116"/>
      <c r="BV57" s="116"/>
      <c r="BW57" s="116"/>
      <c r="BX57" s="116"/>
      <c r="BY57" s="116"/>
      <c r="BZ57" s="116"/>
      <c r="CA57" s="116"/>
      <c r="CB57" s="116"/>
      <c r="CC57" s="116"/>
      <c r="CD57" s="116"/>
      <c r="CE57" s="116"/>
      <c r="CF57" s="116"/>
      <c r="CG57" s="116"/>
      <c r="CH57" s="116"/>
      <c r="CI57" s="116"/>
      <c r="CJ57" s="116"/>
      <c r="CK57" s="116"/>
      <c r="CL57" s="116"/>
      <c r="CM57" s="116"/>
      <c r="CN57" s="116"/>
      <c r="CO57" s="116"/>
      <c r="CP57" s="116"/>
      <c r="CQ57" s="116"/>
      <c r="CR57" s="116"/>
      <c r="CS57" s="116"/>
      <c r="CT57" s="116"/>
      <c r="CU57" s="116"/>
      <c r="CV57" s="116"/>
      <c r="CW57" s="116"/>
      <c r="CX57" s="116"/>
      <c r="CY57" s="116"/>
      <c r="CZ57" s="116"/>
    </row>
    <row r="58" spans="1:104" hidden="1" x14ac:dyDescent="0.25">
      <c r="A58" s="50"/>
      <c r="B58" s="38"/>
      <c r="C58" s="185"/>
      <c r="D58" s="39"/>
      <c r="E58" s="39"/>
      <c r="F58" s="39"/>
      <c r="G58" s="39"/>
      <c r="H58" s="39"/>
      <c r="I58" s="39"/>
      <c r="J58" s="39"/>
      <c r="R58" s="116"/>
      <c r="S58" s="116"/>
      <c r="T58" s="116"/>
      <c r="U58" s="116"/>
      <c r="V58" s="116"/>
      <c r="W58" s="116"/>
      <c r="X58" s="116"/>
      <c r="Y58" s="116"/>
      <c r="Z58" s="116"/>
      <c r="AA58" s="116"/>
      <c r="AB58" s="116"/>
      <c r="AC58" s="116"/>
      <c r="AD58" s="116"/>
      <c r="AE58" s="116"/>
      <c r="AF58" s="116"/>
      <c r="AG58" s="116"/>
      <c r="AH58" s="116"/>
      <c r="AI58" s="116"/>
      <c r="AJ58" s="116"/>
      <c r="AK58" s="116"/>
      <c r="AL58" s="116"/>
      <c r="AM58" s="116"/>
      <c r="AN58" s="116"/>
      <c r="AO58" s="116"/>
      <c r="AP58" s="116"/>
      <c r="AQ58" s="116"/>
      <c r="AR58" s="116"/>
      <c r="AS58" s="116"/>
      <c r="AT58" s="116"/>
      <c r="AU58" s="116"/>
      <c r="AV58" s="116"/>
      <c r="AW58" s="116"/>
      <c r="AX58" s="116"/>
      <c r="AY58" s="116"/>
      <c r="AZ58" s="116"/>
      <c r="BA58" s="116"/>
      <c r="BB58" s="116"/>
      <c r="BC58" s="116"/>
      <c r="BD58" s="116"/>
      <c r="BE58" s="116"/>
      <c r="BF58" s="116"/>
      <c r="BG58" s="116"/>
      <c r="BH58" s="116"/>
      <c r="BI58" s="116"/>
      <c r="BJ58" s="116"/>
      <c r="BK58" s="116"/>
      <c r="BL58" s="116"/>
      <c r="BM58" s="116"/>
      <c r="BN58" s="116"/>
      <c r="BO58" s="116"/>
      <c r="BP58" s="116"/>
      <c r="BQ58" s="116"/>
      <c r="BR58" s="116"/>
      <c r="BS58" s="116"/>
      <c r="BT58" s="116"/>
      <c r="BU58" s="116"/>
      <c r="BV58" s="116"/>
      <c r="BW58" s="116"/>
      <c r="BX58" s="116"/>
      <c r="BY58" s="116"/>
      <c r="BZ58" s="116"/>
      <c r="CA58" s="116"/>
      <c r="CB58" s="116"/>
      <c r="CC58" s="116"/>
      <c r="CD58" s="116"/>
      <c r="CE58" s="116"/>
      <c r="CF58" s="116"/>
      <c r="CG58" s="116"/>
      <c r="CH58" s="116"/>
      <c r="CI58" s="116"/>
      <c r="CJ58" s="116"/>
      <c r="CK58" s="116"/>
      <c r="CL58" s="116"/>
      <c r="CM58" s="116"/>
      <c r="CN58" s="116"/>
      <c r="CO58" s="116"/>
      <c r="CP58" s="116"/>
      <c r="CQ58" s="116"/>
      <c r="CR58" s="116"/>
      <c r="CS58" s="116"/>
      <c r="CT58" s="116"/>
      <c r="CU58" s="116"/>
      <c r="CV58" s="116"/>
      <c r="CW58" s="116"/>
      <c r="CX58" s="116"/>
      <c r="CY58" s="116"/>
      <c r="CZ58" s="116"/>
    </row>
    <row r="59" spans="1:104" ht="15.75" hidden="1" thickBot="1" x14ac:dyDescent="0.3">
      <c r="A59" s="69" t="s">
        <v>37</v>
      </c>
      <c r="B59" s="70"/>
      <c r="C59" s="186"/>
      <c r="D59" s="72"/>
      <c r="E59" s="71"/>
      <c r="F59" s="71"/>
      <c r="G59" s="71"/>
      <c r="H59" s="71"/>
      <c r="I59" s="71"/>
      <c r="J59" s="71"/>
      <c r="R59" s="116"/>
      <c r="S59" s="116"/>
      <c r="T59" s="116"/>
      <c r="U59" s="116"/>
      <c r="V59" s="116"/>
      <c r="W59" s="116"/>
      <c r="X59" s="116"/>
      <c r="Y59" s="116"/>
      <c r="Z59" s="116"/>
      <c r="AA59" s="116"/>
      <c r="AB59" s="116"/>
      <c r="AC59" s="116"/>
      <c r="AD59" s="116"/>
      <c r="AE59" s="116"/>
      <c r="AF59" s="116"/>
      <c r="AG59" s="116"/>
      <c r="AH59" s="116"/>
      <c r="AI59" s="116"/>
      <c r="AJ59" s="116"/>
      <c r="AK59" s="116"/>
      <c r="AL59" s="116"/>
      <c r="AM59" s="116"/>
      <c r="AN59" s="116"/>
      <c r="AO59" s="116"/>
      <c r="AP59" s="116"/>
      <c r="AQ59" s="116"/>
      <c r="AR59" s="116"/>
      <c r="AS59" s="116"/>
      <c r="AT59" s="116"/>
      <c r="AU59" s="116"/>
      <c r="AV59" s="116"/>
      <c r="AW59" s="116"/>
      <c r="AX59" s="116"/>
      <c r="AY59" s="116"/>
      <c r="AZ59" s="116"/>
      <c r="BA59" s="116"/>
      <c r="BB59" s="116"/>
      <c r="BC59" s="116"/>
      <c r="BD59" s="116"/>
      <c r="BE59" s="116"/>
      <c r="BF59" s="116"/>
      <c r="BG59" s="116"/>
      <c r="BH59" s="116"/>
      <c r="BI59" s="116"/>
      <c r="BJ59" s="116"/>
      <c r="BK59" s="116"/>
      <c r="BL59" s="116"/>
      <c r="BM59" s="116"/>
      <c r="BN59" s="116"/>
      <c r="BO59" s="116"/>
      <c r="BP59" s="116"/>
      <c r="BQ59" s="116"/>
      <c r="BR59" s="116"/>
      <c r="BS59" s="116"/>
      <c r="BT59" s="116"/>
      <c r="BU59" s="116"/>
      <c r="BV59" s="116"/>
      <c r="BW59" s="116"/>
      <c r="BX59" s="116"/>
      <c r="BY59" s="116"/>
      <c r="BZ59" s="116"/>
      <c r="CA59" s="116"/>
      <c r="CB59" s="116"/>
      <c r="CC59" s="116"/>
      <c r="CD59" s="116"/>
      <c r="CE59" s="116"/>
      <c r="CF59" s="116"/>
      <c r="CG59" s="116"/>
      <c r="CH59" s="116"/>
      <c r="CI59" s="116"/>
      <c r="CJ59" s="116"/>
      <c r="CK59" s="116"/>
      <c r="CL59" s="116"/>
      <c r="CM59" s="116"/>
      <c r="CN59" s="116"/>
      <c r="CO59" s="116"/>
      <c r="CP59" s="116"/>
      <c r="CQ59" s="116"/>
      <c r="CR59" s="116"/>
      <c r="CS59" s="116"/>
      <c r="CT59" s="116"/>
      <c r="CU59" s="116"/>
      <c r="CV59" s="116"/>
      <c r="CW59" s="116"/>
      <c r="CX59" s="116"/>
      <c r="CY59" s="116"/>
      <c r="CZ59" s="116"/>
    </row>
    <row r="60" spans="1:104" hidden="1" x14ac:dyDescent="0.25">
      <c r="A60" s="51" t="s">
        <v>13</v>
      </c>
      <c r="B60" s="67" t="s">
        <v>38</v>
      </c>
      <c r="C60" s="187">
        <v>0.255</v>
      </c>
      <c r="D60" s="142"/>
      <c r="E60" s="143"/>
      <c r="F60" s="143">
        <v>0</v>
      </c>
      <c r="G60" s="143"/>
      <c r="H60" s="143"/>
      <c r="I60" s="143"/>
      <c r="J60" s="143"/>
      <c r="R60" s="116"/>
      <c r="S60" s="116"/>
      <c r="T60" s="116"/>
      <c r="U60" s="116"/>
      <c r="V60" s="116"/>
      <c r="W60" s="116"/>
      <c r="X60" s="116"/>
      <c r="Y60" s="116"/>
      <c r="Z60" s="116"/>
      <c r="AA60" s="116"/>
      <c r="AB60" s="116"/>
      <c r="AC60" s="116"/>
      <c r="AD60" s="116"/>
      <c r="AE60" s="116"/>
      <c r="AF60" s="116"/>
      <c r="AG60" s="116"/>
      <c r="AH60" s="116"/>
      <c r="AI60" s="116"/>
      <c r="AJ60" s="116"/>
      <c r="AK60" s="116"/>
      <c r="AL60" s="116"/>
      <c r="AM60" s="116"/>
      <c r="AN60" s="116"/>
      <c r="AO60" s="116"/>
      <c r="AP60" s="116"/>
      <c r="AQ60" s="116"/>
      <c r="AR60" s="116"/>
      <c r="AS60" s="116"/>
      <c r="AT60" s="116"/>
      <c r="AU60" s="116"/>
      <c r="AV60" s="116"/>
      <c r="AW60" s="116"/>
      <c r="AX60" s="116"/>
      <c r="AY60" s="116"/>
      <c r="AZ60" s="116"/>
      <c r="BA60" s="116"/>
      <c r="BB60" s="116"/>
      <c r="BC60" s="116"/>
      <c r="BD60" s="116"/>
      <c r="BE60" s="116"/>
      <c r="BF60" s="116"/>
      <c r="BG60" s="116"/>
      <c r="BH60" s="116"/>
      <c r="BI60" s="116"/>
      <c r="BJ60" s="116"/>
      <c r="BK60" s="116"/>
      <c r="BL60" s="116"/>
      <c r="BM60" s="116"/>
      <c r="BN60" s="116"/>
      <c r="BO60" s="116"/>
      <c r="BP60" s="116"/>
      <c r="BQ60" s="116"/>
      <c r="BR60" s="116"/>
      <c r="BS60" s="116"/>
      <c r="BT60" s="116"/>
      <c r="BU60" s="116"/>
      <c r="BV60" s="116"/>
      <c r="BW60" s="116"/>
      <c r="BX60" s="116"/>
      <c r="BY60" s="116"/>
      <c r="BZ60" s="116"/>
      <c r="CA60" s="116"/>
      <c r="CB60" s="116"/>
      <c r="CC60" s="116"/>
      <c r="CD60" s="116"/>
      <c r="CE60" s="116"/>
      <c r="CF60" s="116"/>
      <c r="CG60" s="116"/>
      <c r="CH60" s="116"/>
      <c r="CI60" s="116"/>
      <c r="CJ60" s="116"/>
      <c r="CK60" s="116"/>
      <c r="CL60" s="116"/>
      <c r="CM60" s="116"/>
      <c r="CN60" s="116"/>
      <c r="CO60" s="116"/>
      <c r="CP60" s="116"/>
      <c r="CQ60" s="116"/>
      <c r="CR60" s="116"/>
      <c r="CS60" s="116"/>
      <c r="CT60" s="116"/>
      <c r="CU60" s="116"/>
      <c r="CV60" s="116"/>
      <c r="CW60" s="116"/>
      <c r="CX60" s="116"/>
      <c r="CY60" s="116"/>
      <c r="CZ60" s="116"/>
    </row>
    <row r="61" spans="1:104" s="10" customFormat="1" hidden="1" x14ac:dyDescent="0.25">
      <c r="A61" s="50" t="s">
        <v>30</v>
      </c>
      <c r="B61" s="38" t="s">
        <v>39</v>
      </c>
      <c r="C61" s="188">
        <v>0.255</v>
      </c>
      <c r="D61" s="144"/>
      <c r="E61" s="145"/>
      <c r="F61" s="145"/>
      <c r="G61" s="145"/>
      <c r="H61" s="145"/>
      <c r="I61" s="145"/>
      <c r="J61" s="145"/>
      <c r="R61" s="118"/>
      <c r="S61" s="118"/>
      <c r="T61" s="118"/>
      <c r="U61" s="118"/>
      <c r="V61" s="118"/>
      <c r="W61" s="118"/>
      <c r="X61" s="118"/>
      <c r="Y61" s="118"/>
      <c r="Z61" s="118"/>
      <c r="AA61" s="118"/>
      <c r="AB61" s="118"/>
      <c r="AC61" s="118"/>
      <c r="AD61" s="118"/>
      <c r="AE61" s="118"/>
      <c r="AF61" s="118"/>
      <c r="AG61" s="118"/>
      <c r="AH61" s="118"/>
      <c r="AI61" s="118"/>
      <c r="AJ61" s="118"/>
      <c r="AK61" s="118"/>
      <c r="AL61" s="118"/>
      <c r="AM61" s="118"/>
      <c r="AN61" s="118"/>
      <c r="AO61" s="118"/>
      <c r="AP61" s="118"/>
      <c r="AQ61" s="118"/>
      <c r="AR61" s="118"/>
      <c r="AS61" s="118"/>
      <c r="AT61" s="118"/>
      <c r="AU61" s="118"/>
      <c r="AV61" s="118"/>
      <c r="AW61" s="118"/>
      <c r="AX61" s="118"/>
      <c r="AY61" s="118"/>
      <c r="AZ61" s="118"/>
      <c r="BA61" s="118"/>
      <c r="BB61" s="118"/>
      <c r="BC61" s="118"/>
      <c r="BD61" s="118"/>
      <c r="BE61" s="118"/>
      <c r="BF61" s="118"/>
      <c r="BG61" s="118"/>
      <c r="BH61" s="118"/>
      <c r="BI61" s="118"/>
      <c r="BJ61" s="118"/>
      <c r="BK61" s="118"/>
      <c r="BL61" s="118"/>
      <c r="BM61" s="118"/>
      <c r="BN61" s="118"/>
      <c r="BO61" s="118"/>
      <c r="BP61" s="118"/>
      <c r="BQ61" s="118"/>
      <c r="BR61" s="118"/>
      <c r="BS61" s="118"/>
      <c r="BT61" s="118"/>
      <c r="BU61" s="118"/>
      <c r="BV61" s="118"/>
      <c r="BW61" s="118"/>
      <c r="BX61" s="118"/>
      <c r="BY61" s="118"/>
      <c r="BZ61" s="118"/>
      <c r="CA61" s="118"/>
      <c r="CB61" s="118"/>
      <c r="CC61" s="118"/>
      <c r="CD61" s="118"/>
      <c r="CE61" s="118"/>
      <c r="CF61" s="118"/>
      <c r="CG61" s="118"/>
      <c r="CH61" s="118"/>
      <c r="CI61" s="118"/>
      <c r="CJ61" s="118"/>
      <c r="CK61" s="118"/>
      <c r="CL61" s="118"/>
      <c r="CM61" s="118"/>
      <c r="CN61" s="118"/>
      <c r="CO61" s="118"/>
      <c r="CP61" s="118"/>
      <c r="CQ61" s="118"/>
      <c r="CR61" s="118"/>
      <c r="CS61" s="118"/>
      <c r="CT61" s="118"/>
      <c r="CU61" s="118"/>
      <c r="CV61" s="118"/>
      <c r="CW61" s="118"/>
      <c r="CX61" s="118"/>
      <c r="CY61" s="118"/>
      <c r="CZ61" s="118"/>
    </row>
    <row r="62" spans="1:104" hidden="1" x14ac:dyDescent="0.25">
      <c r="A62" s="51"/>
      <c r="B62" s="9"/>
      <c r="C62" s="189"/>
      <c r="D62" s="85">
        <f>D60-D61</f>
        <v>0</v>
      </c>
      <c r="E62" s="90">
        <f>E60-E61</f>
        <v>0</v>
      </c>
      <c r="F62" s="90">
        <f t="shared" ref="F62:J62" si="17">F60-F61</f>
        <v>0</v>
      </c>
      <c r="G62" s="90">
        <f t="shared" si="17"/>
        <v>0</v>
      </c>
      <c r="H62" s="90">
        <f t="shared" si="17"/>
        <v>0</v>
      </c>
      <c r="I62" s="90">
        <f t="shared" si="17"/>
        <v>0</v>
      </c>
      <c r="J62" s="90">
        <f t="shared" si="17"/>
        <v>0</v>
      </c>
      <c r="M62" s="116"/>
      <c r="N62" s="116"/>
      <c r="O62" s="116"/>
      <c r="P62" s="116"/>
      <c r="Q62" s="116"/>
      <c r="R62" s="116"/>
      <c r="S62" s="116"/>
      <c r="T62" s="116"/>
      <c r="U62" s="116"/>
      <c r="V62" s="116"/>
      <c r="W62" s="116"/>
      <c r="X62" s="116"/>
      <c r="Y62" s="116"/>
      <c r="Z62" s="116"/>
      <c r="AA62" s="116"/>
      <c r="AB62" s="116"/>
      <c r="AC62" s="116"/>
      <c r="AD62" s="116"/>
      <c r="AE62" s="116"/>
      <c r="AF62" s="116"/>
      <c r="AG62" s="116"/>
      <c r="AH62" s="116"/>
      <c r="AI62" s="116"/>
      <c r="AJ62" s="116"/>
      <c r="AK62" s="116"/>
      <c r="AL62" s="116"/>
      <c r="AM62" s="116"/>
      <c r="AN62" s="116"/>
      <c r="AO62" s="116"/>
      <c r="AP62" s="116"/>
      <c r="AQ62" s="116"/>
      <c r="AR62" s="116"/>
      <c r="AS62" s="116"/>
      <c r="AT62" s="116"/>
      <c r="AU62" s="116"/>
      <c r="AV62" s="116"/>
      <c r="AW62" s="116"/>
      <c r="AX62" s="116"/>
      <c r="AY62" s="116"/>
      <c r="AZ62" s="116"/>
      <c r="BA62" s="116"/>
      <c r="BB62" s="116"/>
      <c r="BC62" s="116"/>
      <c r="BD62" s="116"/>
      <c r="BE62" s="116"/>
      <c r="BF62" s="116"/>
      <c r="BG62" s="116"/>
      <c r="BH62" s="116"/>
      <c r="BI62" s="116"/>
      <c r="BJ62" s="116"/>
      <c r="BK62" s="116"/>
      <c r="BL62" s="116"/>
      <c r="BM62" s="116"/>
      <c r="BN62" s="116"/>
      <c r="BO62" s="116"/>
      <c r="BP62" s="116"/>
      <c r="BQ62" s="116"/>
      <c r="BR62" s="116"/>
      <c r="BS62" s="116"/>
      <c r="BT62" s="116"/>
      <c r="BU62" s="116"/>
      <c r="BV62" s="116"/>
      <c r="BW62" s="116"/>
      <c r="BX62" s="116"/>
      <c r="BY62" s="116"/>
      <c r="BZ62" s="116"/>
      <c r="CA62" s="116"/>
      <c r="CB62" s="116"/>
      <c r="CC62" s="116"/>
      <c r="CD62" s="116"/>
      <c r="CE62" s="116"/>
      <c r="CF62" s="116"/>
      <c r="CG62" s="116"/>
      <c r="CH62" s="116"/>
      <c r="CI62" s="116"/>
      <c r="CJ62" s="116"/>
      <c r="CK62" s="116"/>
      <c r="CL62" s="116"/>
      <c r="CM62" s="116"/>
      <c r="CN62" s="116"/>
      <c r="CO62" s="116"/>
      <c r="CP62" s="116"/>
      <c r="CQ62" s="116"/>
      <c r="CR62" s="116"/>
      <c r="CS62" s="116"/>
      <c r="CT62" s="116"/>
      <c r="CU62" s="116"/>
      <c r="CV62" s="116"/>
      <c r="CW62" s="116"/>
      <c r="CX62" s="116"/>
      <c r="CY62" s="116"/>
      <c r="CZ62" s="116"/>
    </row>
    <row r="63" spans="1:104" s="30" customFormat="1" ht="15.75" hidden="1" thickBot="1" x14ac:dyDescent="0.3">
      <c r="A63" s="69" t="s">
        <v>40</v>
      </c>
      <c r="B63" s="74"/>
      <c r="C63" s="190"/>
      <c r="D63" s="94"/>
      <c r="E63" s="75"/>
      <c r="F63" s="75"/>
      <c r="G63" s="75"/>
      <c r="H63" s="75"/>
      <c r="I63" s="75"/>
      <c r="J63" s="75"/>
      <c r="K63"/>
      <c r="L63"/>
      <c r="M63" s="116"/>
      <c r="N63" s="116"/>
      <c r="O63" s="116"/>
      <c r="P63" s="116"/>
      <c r="Q63" s="116"/>
      <c r="R63" s="116"/>
      <c r="S63" s="116"/>
      <c r="T63" s="116"/>
      <c r="U63" s="116"/>
      <c r="V63" s="116"/>
      <c r="W63" s="116"/>
      <c r="X63" s="116"/>
      <c r="Y63" s="116"/>
      <c r="Z63" s="116"/>
      <c r="AA63" s="116"/>
      <c r="AB63" s="116"/>
      <c r="AC63" s="116"/>
      <c r="AD63" s="116"/>
      <c r="AE63" s="116"/>
      <c r="AF63" s="116"/>
      <c r="AG63" s="116"/>
      <c r="AH63" s="116"/>
      <c r="AI63" s="116"/>
      <c r="AJ63" s="116"/>
      <c r="AK63" s="116"/>
      <c r="AL63" s="116"/>
      <c r="AM63" s="116"/>
      <c r="AN63" s="116"/>
      <c r="AO63" s="116"/>
      <c r="AP63" s="116"/>
      <c r="AQ63" s="116"/>
      <c r="AR63" s="116"/>
      <c r="AS63" s="116"/>
      <c r="AT63" s="116"/>
      <c r="AU63" s="116"/>
      <c r="AV63" s="116"/>
      <c r="AW63" s="116"/>
      <c r="AX63" s="116"/>
      <c r="AY63" s="116"/>
      <c r="AZ63" s="116"/>
      <c r="BA63" s="116"/>
      <c r="BB63" s="116"/>
      <c r="BC63" s="116"/>
      <c r="BD63" s="116"/>
      <c r="BE63" s="116"/>
      <c r="BF63" s="116"/>
      <c r="BG63" s="116"/>
      <c r="BH63" s="116"/>
      <c r="BI63" s="116"/>
      <c r="BJ63" s="116"/>
      <c r="BK63" s="116"/>
      <c r="BL63" s="116"/>
      <c r="BM63" s="116"/>
      <c r="BN63" s="116"/>
      <c r="BO63" s="116"/>
      <c r="BP63" s="116"/>
      <c r="BQ63" s="116"/>
      <c r="BR63" s="116"/>
      <c r="BS63" s="116"/>
      <c r="BT63" s="116"/>
      <c r="BU63" s="116"/>
      <c r="BV63" s="116"/>
      <c r="BW63" s="116"/>
      <c r="BX63" s="116"/>
      <c r="BY63" s="116"/>
      <c r="BZ63" s="116"/>
      <c r="CA63" s="116"/>
      <c r="CB63" s="116"/>
      <c r="CC63" s="116"/>
      <c r="CD63" s="116"/>
      <c r="CE63" s="116"/>
      <c r="CF63" s="116"/>
      <c r="CG63" s="116"/>
      <c r="CH63" s="116"/>
      <c r="CI63" s="116"/>
      <c r="CJ63" s="116"/>
      <c r="CK63" s="116"/>
      <c r="CL63" s="116"/>
      <c r="CM63" s="116"/>
      <c r="CN63" s="116"/>
      <c r="CO63" s="116"/>
      <c r="CP63" s="116"/>
      <c r="CQ63" s="116"/>
      <c r="CR63" s="116"/>
      <c r="CS63" s="116"/>
      <c r="CT63" s="116"/>
      <c r="CU63" s="116"/>
      <c r="CV63" s="116"/>
      <c r="CW63" s="116"/>
      <c r="CX63" s="116"/>
      <c r="CY63" s="116"/>
      <c r="CZ63" s="116"/>
    </row>
    <row r="64" spans="1:104" s="25" customFormat="1" hidden="1" x14ac:dyDescent="0.25">
      <c r="A64" s="68" t="s">
        <v>13</v>
      </c>
      <c r="B64" t="s">
        <v>41</v>
      </c>
      <c r="C64" s="191">
        <v>0.02</v>
      </c>
      <c r="D64" s="146"/>
      <c r="E64" s="153"/>
      <c r="F64" s="155"/>
      <c r="G64" s="155"/>
      <c r="H64" s="154"/>
      <c r="I64" s="154"/>
      <c r="J64" s="154"/>
      <c r="K64"/>
      <c r="L64"/>
      <c r="M64" s="116"/>
      <c r="N64" s="116"/>
      <c r="O64" s="116"/>
      <c r="P64" s="116"/>
      <c r="Q64" s="116"/>
      <c r="R64" s="116"/>
      <c r="S64" s="116"/>
      <c r="T64" s="116"/>
      <c r="U64" s="116"/>
      <c r="V64" s="116"/>
      <c r="W64" s="116"/>
      <c r="X64" s="116"/>
      <c r="Y64" s="116"/>
      <c r="Z64" s="116"/>
      <c r="AA64" s="116"/>
      <c r="AB64" s="116"/>
      <c r="AC64" s="116"/>
      <c r="AD64" s="116"/>
      <c r="AE64" s="116"/>
      <c r="AF64" s="116"/>
      <c r="AG64" s="116"/>
      <c r="AH64" s="116"/>
      <c r="AI64" s="116"/>
      <c r="AJ64" s="116"/>
      <c r="AK64" s="116"/>
      <c r="AL64" s="116"/>
      <c r="AM64" s="116"/>
      <c r="AN64" s="116"/>
      <c r="AO64" s="116"/>
      <c r="AP64" s="116"/>
      <c r="AQ64" s="116"/>
      <c r="AR64" s="116"/>
      <c r="AS64" s="116"/>
      <c r="AT64" s="116"/>
      <c r="AU64" s="116"/>
      <c r="AV64" s="116"/>
      <c r="AW64" s="116"/>
      <c r="AX64" s="116"/>
      <c r="AY64" s="116"/>
      <c r="AZ64" s="116"/>
      <c r="BA64" s="116"/>
      <c r="BB64" s="116"/>
      <c r="BC64" s="116"/>
      <c r="BD64" s="116"/>
      <c r="BE64" s="116"/>
      <c r="BF64" s="116"/>
      <c r="BG64" s="116"/>
      <c r="BH64" s="116"/>
      <c r="BI64" s="116"/>
      <c r="BJ64" s="116"/>
      <c r="BK64" s="116"/>
      <c r="BL64" s="116"/>
      <c r="BM64" s="116"/>
      <c r="BN64" s="116"/>
      <c r="BO64" s="116"/>
      <c r="BP64" s="116"/>
      <c r="BQ64" s="116"/>
      <c r="BR64" s="116"/>
      <c r="BS64" s="116"/>
      <c r="BT64" s="116"/>
      <c r="BU64" s="116"/>
      <c r="BV64" s="116"/>
      <c r="BW64" s="116"/>
      <c r="BX64" s="116"/>
      <c r="BY64" s="116"/>
      <c r="BZ64" s="116"/>
      <c r="CA64" s="116"/>
      <c r="CB64" s="116"/>
      <c r="CC64" s="116"/>
      <c r="CD64" s="116"/>
      <c r="CE64" s="116"/>
      <c r="CF64" s="116"/>
      <c r="CG64" s="116"/>
      <c r="CH64" s="116"/>
      <c r="CI64" s="116"/>
      <c r="CJ64" s="116"/>
      <c r="CK64" s="116"/>
      <c r="CL64" s="116"/>
      <c r="CM64" s="116"/>
      <c r="CN64" s="116"/>
      <c r="CO64" s="116"/>
      <c r="CP64" s="116"/>
      <c r="CQ64" s="116"/>
      <c r="CR64" s="116"/>
      <c r="CS64" s="116"/>
      <c r="CT64" s="116"/>
      <c r="CU64" s="116"/>
      <c r="CV64" s="116"/>
      <c r="CW64" s="116"/>
      <c r="CX64" s="116"/>
      <c r="CY64" s="116"/>
      <c r="CZ64" s="116"/>
    </row>
    <row r="65" spans="1:104" hidden="1" x14ac:dyDescent="0.25">
      <c r="A65" s="51" t="s">
        <v>30</v>
      </c>
      <c r="B65" s="38" t="s">
        <v>42</v>
      </c>
      <c r="C65" s="192">
        <v>0.24</v>
      </c>
      <c r="D65" s="144"/>
      <c r="E65" s="145"/>
      <c r="F65" s="145"/>
      <c r="G65" s="145"/>
      <c r="H65" s="145"/>
      <c r="I65" s="145"/>
      <c r="J65" s="145"/>
      <c r="M65" s="116"/>
      <c r="N65" s="116"/>
      <c r="O65" s="116"/>
      <c r="P65" s="116"/>
      <c r="Q65" s="116"/>
      <c r="R65" s="116"/>
      <c r="S65" s="116"/>
      <c r="T65" s="116"/>
      <c r="U65" s="116"/>
      <c r="V65" s="116"/>
      <c r="W65" s="116"/>
      <c r="X65" s="116"/>
      <c r="Y65" s="116"/>
      <c r="Z65" s="116"/>
      <c r="AA65" s="116"/>
      <c r="AB65" s="116"/>
      <c r="AC65" s="116"/>
      <c r="AD65" s="116"/>
      <c r="AE65" s="116"/>
      <c r="AF65" s="116"/>
      <c r="AG65" s="116"/>
      <c r="AH65" s="116"/>
      <c r="AI65" s="116"/>
      <c r="AJ65" s="116"/>
      <c r="AK65" s="116"/>
      <c r="AL65" s="116"/>
      <c r="AM65" s="116"/>
      <c r="AN65" s="116"/>
      <c r="AO65" s="116"/>
      <c r="AP65" s="116"/>
      <c r="AQ65" s="116"/>
      <c r="AR65" s="116"/>
      <c r="AS65" s="116"/>
      <c r="AT65" s="116"/>
      <c r="AU65" s="116"/>
      <c r="AV65" s="116"/>
      <c r="AW65" s="116"/>
      <c r="AX65" s="116"/>
      <c r="AY65" s="116"/>
      <c r="AZ65" s="116"/>
      <c r="BA65" s="116"/>
      <c r="BB65" s="116"/>
      <c r="BC65" s="116"/>
      <c r="BD65" s="116"/>
      <c r="BE65" s="116"/>
      <c r="BF65" s="116"/>
      <c r="BG65" s="116"/>
      <c r="BH65" s="116"/>
      <c r="BI65" s="116"/>
      <c r="BJ65" s="116"/>
      <c r="BK65" s="116"/>
      <c r="BL65" s="116"/>
      <c r="BM65" s="116"/>
      <c r="BN65" s="116"/>
      <c r="BO65" s="116"/>
      <c r="BP65" s="116"/>
      <c r="BQ65" s="116"/>
      <c r="BR65" s="116"/>
      <c r="BS65" s="116"/>
      <c r="BT65" s="116"/>
      <c r="BU65" s="116"/>
      <c r="BV65" s="116"/>
      <c r="BW65" s="116"/>
      <c r="BX65" s="116"/>
      <c r="BY65" s="116"/>
      <c r="BZ65" s="116"/>
      <c r="CA65" s="116"/>
      <c r="CB65" s="116"/>
      <c r="CC65" s="116"/>
      <c r="CD65" s="116"/>
      <c r="CE65" s="116"/>
      <c r="CF65" s="116"/>
      <c r="CG65" s="116"/>
      <c r="CH65" s="116"/>
      <c r="CI65" s="116"/>
      <c r="CJ65" s="116"/>
      <c r="CK65" s="116"/>
      <c r="CL65" s="116"/>
      <c r="CM65" s="116"/>
      <c r="CN65" s="116"/>
      <c r="CO65" s="116"/>
      <c r="CP65" s="116"/>
      <c r="CQ65" s="116"/>
      <c r="CR65" s="116"/>
      <c r="CS65" s="116"/>
      <c r="CT65" s="116"/>
      <c r="CU65" s="116"/>
      <c r="CV65" s="116"/>
      <c r="CW65" s="116"/>
      <c r="CX65" s="116"/>
      <c r="CY65" s="116"/>
      <c r="CZ65" s="116"/>
    </row>
    <row r="66" spans="1:104" hidden="1" x14ac:dyDescent="0.25">
      <c r="A66" s="5"/>
      <c r="B66" s="5"/>
      <c r="C66" s="193"/>
      <c r="D66" s="100">
        <f>D64-D65</f>
        <v>0</v>
      </c>
      <c r="E66" s="91">
        <f>E64-E65</f>
        <v>0</v>
      </c>
      <c r="F66" s="91">
        <f t="shared" ref="F66:J66" si="18">F64-F65</f>
        <v>0</v>
      </c>
      <c r="G66" s="91">
        <f t="shared" si="18"/>
        <v>0</v>
      </c>
      <c r="H66" s="91">
        <f t="shared" si="18"/>
        <v>0</v>
      </c>
      <c r="I66" s="91">
        <f t="shared" si="18"/>
        <v>0</v>
      </c>
      <c r="J66" s="91">
        <f t="shared" si="18"/>
        <v>0</v>
      </c>
      <c r="M66" s="116"/>
      <c r="N66" s="116"/>
      <c r="O66" s="116"/>
      <c r="P66" s="116"/>
      <c r="Q66" s="116"/>
      <c r="R66" s="116"/>
      <c r="S66" s="116"/>
      <c r="T66" s="116"/>
      <c r="U66" s="116"/>
      <c r="V66" s="116"/>
      <c r="W66" s="116"/>
      <c r="X66" s="116"/>
      <c r="Y66" s="116"/>
      <c r="Z66" s="116"/>
      <c r="AA66" s="116"/>
      <c r="AB66" s="116"/>
      <c r="AC66" s="116"/>
      <c r="AD66" s="116"/>
      <c r="AE66" s="116"/>
      <c r="AF66" s="116"/>
      <c r="AG66" s="116"/>
      <c r="AH66" s="116"/>
      <c r="AI66" s="116"/>
      <c r="AJ66" s="116"/>
      <c r="AK66" s="116"/>
      <c r="AL66" s="116"/>
      <c r="AM66" s="116"/>
      <c r="AN66" s="116"/>
      <c r="AO66" s="116"/>
      <c r="AP66" s="116"/>
      <c r="AQ66" s="116"/>
      <c r="AR66" s="116"/>
      <c r="AS66" s="116"/>
      <c r="AT66" s="116"/>
      <c r="AU66" s="116"/>
      <c r="AV66" s="116"/>
      <c r="AW66" s="116"/>
      <c r="AX66" s="116"/>
      <c r="AY66" s="116"/>
      <c r="AZ66" s="116"/>
      <c r="BA66" s="116"/>
      <c r="BB66" s="116"/>
      <c r="BC66" s="116"/>
      <c r="BD66" s="116"/>
      <c r="BE66" s="116"/>
      <c r="BF66" s="116"/>
      <c r="BG66" s="116"/>
      <c r="BH66" s="116"/>
      <c r="BI66" s="116"/>
      <c r="BJ66" s="116"/>
      <c r="BK66" s="116"/>
      <c r="BL66" s="116"/>
      <c r="BM66" s="116"/>
      <c r="BN66" s="116"/>
      <c r="BO66" s="116"/>
      <c r="BP66" s="116"/>
      <c r="BQ66" s="116"/>
      <c r="BR66" s="116"/>
      <c r="BS66" s="116"/>
      <c r="BT66" s="116"/>
      <c r="BU66" s="116"/>
      <c r="BV66" s="116"/>
      <c r="BW66" s="116"/>
      <c r="BX66" s="116"/>
      <c r="BY66" s="116"/>
      <c r="BZ66" s="116"/>
      <c r="CA66" s="116"/>
      <c r="CB66" s="116"/>
      <c r="CC66" s="116"/>
      <c r="CD66" s="116"/>
      <c r="CE66" s="116"/>
      <c r="CF66" s="116"/>
      <c r="CG66" s="116"/>
      <c r="CH66" s="116"/>
      <c r="CI66" s="116"/>
      <c r="CJ66" s="116"/>
      <c r="CK66" s="116"/>
      <c r="CL66" s="116"/>
      <c r="CM66" s="116"/>
      <c r="CN66" s="116"/>
      <c r="CO66" s="116"/>
      <c r="CP66" s="116"/>
      <c r="CQ66" s="116"/>
      <c r="CR66" s="116"/>
      <c r="CS66" s="116"/>
      <c r="CT66" s="116"/>
      <c r="CU66" s="116"/>
      <c r="CV66" s="116"/>
      <c r="CW66" s="116"/>
      <c r="CX66" s="116"/>
      <c r="CY66" s="116"/>
      <c r="CZ66" s="116"/>
    </row>
    <row r="67" spans="1:104" ht="15.75" thickBot="1" x14ac:dyDescent="0.3">
      <c r="A67" s="69" t="s">
        <v>43</v>
      </c>
      <c r="B67" s="74"/>
      <c r="C67" s="190"/>
      <c r="D67" s="94"/>
      <c r="E67" s="75"/>
      <c r="F67" s="75"/>
      <c r="G67" s="75"/>
      <c r="H67" s="75"/>
      <c r="I67" s="75"/>
      <c r="J67" s="75"/>
      <c r="M67" s="116"/>
      <c r="N67" s="116"/>
      <c r="O67" s="116"/>
      <c r="P67" s="116"/>
      <c r="Q67" s="116"/>
      <c r="R67" s="116"/>
      <c r="S67" s="116"/>
      <c r="T67" s="116"/>
      <c r="U67" s="116"/>
      <c r="V67" s="116"/>
      <c r="W67" s="116"/>
      <c r="X67" s="116"/>
      <c r="Y67" s="116"/>
      <c r="Z67" s="116"/>
      <c r="AA67" s="116"/>
      <c r="AB67" s="116"/>
      <c r="AC67" s="116"/>
      <c r="AD67" s="116"/>
      <c r="AE67" s="116"/>
      <c r="AF67" s="116"/>
      <c r="AG67" s="116"/>
      <c r="AH67" s="116"/>
      <c r="AI67" s="116"/>
      <c r="AJ67" s="116"/>
      <c r="AK67" s="116"/>
      <c r="AL67" s="116"/>
      <c r="AM67" s="116"/>
      <c r="AN67" s="116"/>
      <c r="AO67" s="116"/>
      <c r="AP67" s="116"/>
      <c r="AQ67" s="116"/>
      <c r="AR67" s="116"/>
      <c r="AS67" s="116"/>
      <c r="AT67" s="116"/>
      <c r="AU67" s="116"/>
      <c r="AV67" s="116"/>
      <c r="AW67" s="116"/>
      <c r="AX67" s="116"/>
      <c r="AY67" s="116"/>
      <c r="AZ67" s="116"/>
      <c r="BA67" s="116"/>
      <c r="BB67" s="116"/>
      <c r="BC67" s="116"/>
      <c r="BD67" s="116"/>
      <c r="BE67" s="116"/>
      <c r="BF67" s="116"/>
      <c r="BG67" s="116"/>
      <c r="BH67" s="116"/>
      <c r="BI67" s="116"/>
      <c r="BJ67" s="116"/>
      <c r="BK67" s="116"/>
      <c r="BL67" s="116"/>
      <c r="BM67" s="116"/>
      <c r="BN67" s="116"/>
      <c r="BO67" s="116"/>
      <c r="BP67" s="116"/>
      <c r="BQ67" s="116"/>
      <c r="BR67" s="116"/>
      <c r="BS67" s="116"/>
      <c r="BT67" s="116"/>
      <c r="BU67" s="116"/>
      <c r="BV67" s="116"/>
      <c r="BW67" s="116"/>
      <c r="BX67" s="116"/>
      <c r="BY67" s="116"/>
      <c r="BZ67" s="116"/>
      <c r="CA67" s="116"/>
      <c r="CB67" s="116"/>
      <c r="CC67" s="116"/>
      <c r="CD67" s="116"/>
      <c r="CE67" s="116"/>
      <c r="CF67" s="116"/>
      <c r="CG67" s="116"/>
      <c r="CH67" s="116"/>
      <c r="CI67" s="116"/>
      <c r="CJ67" s="116"/>
      <c r="CK67" s="116"/>
      <c r="CL67" s="116"/>
      <c r="CM67" s="116"/>
      <c r="CN67" s="116"/>
      <c r="CO67" s="116"/>
      <c r="CP67" s="116"/>
      <c r="CQ67" s="116"/>
      <c r="CR67" s="116"/>
      <c r="CS67" s="116"/>
      <c r="CT67" s="116"/>
      <c r="CU67" s="116"/>
      <c r="CV67" s="116"/>
      <c r="CW67" s="116"/>
      <c r="CX67" s="116"/>
      <c r="CY67" s="116"/>
      <c r="CZ67" s="116"/>
    </row>
    <row r="68" spans="1:104" s="10" customFormat="1" x14ac:dyDescent="0.25">
      <c r="A68" s="51" t="s">
        <v>30</v>
      </c>
      <c r="B68" s="38" t="s">
        <v>44</v>
      </c>
      <c r="C68" s="194">
        <v>0.24</v>
      </c>
      <c r="D68" s="147"/>
      <c r="E68" s="148">
        <v>60000</v>
      </c>
      <c r="F68" s="148">
        <v>120000</v>
      </c>
      <c r="G68" s="148"/>
      <c r="H68" s="148"/>
      <c r="I68" s="148"/>
      <c r="J68" s="148"/>
      <c r="M68" s="118"/>
      <c r="N68" s="118"/>
      <c r="O68" s="118"/>
      <c r="P68" s="118"/>
      <c r="Q68" s="118"/>
      <c r="R68" s="118"/>
      <c r="S68" s="118"/>
      <c r="T68" s="118"/>
      <c r="U68" s="118"/>
      <c r="V68" s="118"/>
      <c r="W68" s="118"/>
      <c r="X68" s="118"/>
      <c r="Y68" s="118"/>
      <c r="Z68" s="118"/>
      <c r="AA68" s="118"/>
      <c r="AB68" s="118"/>
      <c r="AC68" s="118"/>
      <c r="AD68" s="118"/>
      <c r="AE68" s="118"/>
      <c r="AF68" s="118"/>
      <c r="AG68" s="118"/>
      <c r="AH68" s="118"/>
      <c r="AI68" s="118"/>
      <c r="AJ68" s="118"/>
      <c r="AK68" s="118"/>
      <c r="AL68" s="118"/>
      <c r="AM68" s="118"/>
      <c r="AN68" s="118"/>
      <c r="AO68" s="118"/>
      <c r="AP68" s="118"/>
      <c r="AQ68" s="118"/>
      <c r="AR68" s="118"/>
      <c r="AS68" s="118"/>
      <c r="AT68" s="118"/>
      <c r="AU68" s="118"/>
      <c r="AV68" s="118"/>
      <c r="AW68" s="118"/>
      <c r="AX68" s="118"/>
      <c r="AY68" s="118"/>
      <c r="AZ68" s="118"/>
      <c r="BA68" s="118"/>
      <c r="BB68" s="118"/>
      <c r="BC68" s="118"/>
      <c r="BD68" s="118"/>
      <c r="BE68" s="118"/>
      <c r="BF68" s="118"/>
      <c r="BG68" s="118"/>
      <c r="BH68" s="118"/>
      <c r="BI68" s="118"/>
      <c r="BJ68" s="118"/>
      <c r="BK68" s="118"/>
      <c r="BL68" s="118"/>
      <c r="BM68" s="118"/>
      <c r="BN68" s="118"/>
      <c r="BO68" s="118"/>
      <c r="BP68" s="118"/>
      <c r="BQ68" s="118"/>
      <c r="BR68" s="118"/>
      <c r="BS68" s="118"/>
      <c r="BT68" s="118"/>
      <c r="BU68" s="118"/>
      <c r="BV68" s="118"/>
      <c r="BW68" s="118"/>
      <c r="BX68" s="118"/>
      <c r="BY68" s="118"/>
      <c r="BZ68" s="118"/>
      <c r="CA68" s="118"/>
      <c r="CB68" s="118"/>
      <c r="CC68" s="118"/>
      <c r="CD68" s="118"/>
      <c r="CE68" s="118"/>
      <c r="CF68" s="118"/>
      <c r="CG68" s="118"/>
      <c r="CH68" s="118"/>
      <c r="CI68" s="118"/>
      <c r="CJ68" s="118"/>
      <c r="CK68" s="118"/>
      <c r="CL68" s="118"/>
      <c r="CM68" s="118"/>
      <c r="CN68" s="118"/>
      <c r="CO68" s="118"/>
      <c r="CP68" s="118"/>
      <c r="CQ68" s="118"/>
      <c r="CR68" s="118"/>
      <c r="CS68" s="118"/>
      <c r="CT68" s="118"/>
      <c r="CU68" s="118"/>
      <c r="CV68" s="118"/>
      <c r="CW68" s="118"/>
      <c r="CX68" s="118"/>
      <c r="CY68" s="118"/>
      <c r="CZ68" s="118"/>
    </row>
    <row r="69" spans="1:104" s="10" customFormat="1" x14ac:dyDescent="0.25">
      <c r="A69" s="51" t="s">
        <v>13</v>
      </c>
      <c r="B69" s="38" t="s">
        <v>45</v>
      </c>
      <c r="C69" s="194">
        <v>0.24</v>
      </c>
      <c r="D69" s="149"/>
      <c r="E69" s="148">
        <v>40000</v>
      </c>
      <c r="F69" s="148">
        <v>0</v>
      </c>
      <c r="G69" s="148"/>
      <c r="H69" s="148"/>
      <c r="I69" s="148"/>
      <c r="J69" s="148"/>
      <c r="M69" s="118"/>
      <c r="N69" s="118"/>
      <c r="O69" s="118"/>
      <c r="P69" s="118"/>
      <c r="Q69" s="118"/>
      <c r="R69" s="118"/>
      <c r="S69" s="118"/>
      <c r="T69" s="118"/>
      <c r="U69" s="118"/>
      <c r="V69" s="118"/>
      <c r="W69" s="118"/>
      <c r="X69" s="118"/>
      <c r="Y69" s="118"/>
      <c r="Z69" s="118"/>
      <c r="AA69" s="118"/>
      <c r="AB69" s="118"/>
      <c r="AC69" s="118"/>
      <c r="AD69" s="118"/>
      <c r="AE69" s="118"/>
      <c r="AF69" s="118"/>
      <c r="AG69" s="118"/>
      <c r="AH69" s="118"/>
      <c r="AI69" s="118"/>
      <c r="AJ69" s="118"/>
      <c r="AK69" s="118"/>
      <c r="AL69" s="118"/>
      <c r="AM69" s="118"/>
      <c r="AN69" s="118"/>
      <c r="AO69" s="118"/>
      <c r="AP69" s="118"/>
      <c r="AQ69" s="118"/>
      <c r="AR69" s="118"/>
      <c r="AS69" s="118"/>
      <c r="AT69" s="118"/>
      <c r="AU69" s="118"/>
      <c r="AV69" s="118"/>
      <c r="AW69" s="118"/>
      <c r="AX69" s="118"/>
      <c r="AY69" s="118"/>
      <c r="AZ69" s="118"/>
      <c r="BA69" s="118"/>
      <c r="BB69" s="118"/>
      <c r="BC69" s="118"/>
      <c r="BD69" s="118"/>
      <c r="BE69" s="118"/>
      <c r="BF69" s="118"/>
      <c r="BG69" s="118"/>
      <c r="BH69" s="118"/>
      <c r="BI69" s="118"/>
      <c r="BJ69" s="118"/>
      <c r="BK69" s="118"/>
      <c r="BL69" s="118"/>
      <c r="BM69" s="118"/>
      <c r="BN69" s="118"/>
      <c r="BO69" s="118"/>
      <c r="BP69" s="118"/>
      <c r="BQ69" s="118"/>
      <c r="BR69" s="118"/>
      <c r="BS69" s="118"/>
      <c r="BT69" s="118"/>
      <c r="BU69" s="118"/>
      <c r="BV69" s="118"/>
      <c r="BW69" s="118"/>
      <c r="BX69" s="118"/>
      <c r="BY69" s="118"/>
      <c r="BZ69" s="118"/>
      <c r="CA69" s="118"/>
      <c r="CB69" s="118"/>
      <c r="CC69" s="118"/>
      <c r="CD69" s="118"/>
      <c r="CE69" s="118"/>
      <c r="CF69" s="118"/>
      <c r="CG69" s="118"/>
      <c r="CH69" s="118"/>
      <c r="CI69" s="118"/>
      <c r="CJ69" s="118"/>
      <c r="CK69" s="118"/>
      <c r="CL69" s="118"/>
      <c r="CM69" s="118"/>
      <c r="CN69" s="118"/>
      <c r="CO69" s="118"/>
      <c r="CP69" s="118"/>
      <c r="CQ69" s="118"/>
      <c r="CR69" s="118"/>
      <c r="CS69" s="118"/>
      <c r="CT69" s="118"/>
      <c r="CU69" s="118"/>
      <c r="CV69" s="118"/>
      <c r="CW69" s="118"/>
      <c r="CX69" s="118"/>
      <c r="CY69" s="118"/>
      <c r="CZ69" s="118"/>
    </row>
    <row r="70" spans="1:104" x14ac:dyDescent="0.25">
      <c r="A70" s="51" t="s">
        <v>13</v>
      </c>
      <c r="B70" s="38" t="s">
        <v>46</v>
      </c>
      <c r="C70" s="192">
        <v>0</v>
      </c>
      <c r="D70" s="150"/>
      <c r="E70" s="151"/>
      <c r="F70" s="151">
        <v>42000</v>
      </c>
      <c r="G70" s="151"/>
      <c r="H70" s="151"/>
      <c r="I70" s="151"/>
      <c r="J70" s="151"/>
      <c r="M70" s="116"/>
      <c r="N70" s="116"/>
      <c r="O70" s="116"/>
      <c r="P70" s="116"/>
      <c r="Q70" s="116"/>
      <c r="R70" s="116"/>
      <c r="S70" s="116"/>
      <c r="T70" s="116"/>
      <c r="U70" s="116"/>
      <c r="V70" s="116"/>
      <c r="W70" s="116"/>
      <c r="X70" s="116"/>
      <c r="Y70" s="116"/>
      <c r="Z70" s="116"/>
      <c r="AA70" s="116"/>
      <c r="AB70" s="116"/>
      <c r="AC70" s="116"/>
      <c r="AD70" s="116"/>
      <c r="AE70" s="116"/>
      <c r="AF70" s="116"/>
      <c r="AG70" s="116"/>
      <c r="AH70" s="116"/>
      <c r="AI70" s="116"/>
      <c r="AJ70" s="116"/>
      <c r="AK70" s="116"/>
      <c r="AL70" s="116"/>
      <c r="AM70" s="116"/>
      <c r="AN70" s="116"/>
      <c r="AO70" s="116"/>
      <c r="AP70" s="116"/>
      <c r="AQ70" s="116"/>
      <c r="AR70" s="116"/>
      <c r="AS70" s="116"/>
      <c r="AT70" s="116"/>
      <c r="AU70" s="116"/>
      <c r="AV70" s="116"/>
      <c r="AW70" s="116"/>
      <c r="AX70" s="116"/>
      <c r="AY70" s="116"/>
      <c r="AZ70" s="116"/>
      <c r="BA70" s="116"/>
      <c r="BB70" s="116"/>
      <c r="BC70" s="116"/>
      <c r="BD70" s="116"/>
      <c r="BE70" s="116"/>
      <c r="BF70" s="116"/>
      <c r="BG70" s="116"/>
      <c r="BH70" s="116"/>
      <c r="BI70" s="116"/>
      <c r="BJ70" s="116"/>
      <c r="BK70" s="116"/>
      <c r="BL70" s="116"/>
      <c r="BM70" s="116"/>
      <c r="BN70" s="116"/>
      <c r="BO70" s="116"/>
      <c r="BP70" s="116"/>
      <c r="BQ70" s="116"/>
      <c r="BR70" s="116"/>
      <c r="BS70" s="116"/>
      <c r="BT70" s="116"/>
      <c r="BU70" s="116"/>
      <c r="BV70" s="116"/>
      <c r="BW70" s="116"/>
      <c r="BX70" s="116"/>
      <c r="BY70" s="116"/>
      <c r="BZ70" s="116"/>
      <c r="CA70" s="116"/>
      <c r="CB70" s="116"/>
      <c r="CC70" s="116"/>
      <c r="CD70" s="116"/>
      <c r="CE70" s="116"/>
      <c r="CF70" s="116"/>
      <c r="CG70" s="116"/>
      <c r="CH70" s="116"/>
      <c r="CI70" s="116"/>
      <c r="CJ70" s="116"/>
      <c r="CK70" s="116"/>
      <c r="CL70" s="116"/>
      <c r="CM70" s="116"/>
      <c r="CN70" s="116"/>
      <c r="CO70" s="116"/>
      <c r="CP70" s="116"/>
      <c r="CQ70" s="116"/>
      <c r="CR70" s="116"/>
      <c r="CS70" s="116"/>
      <c r="CT70" s="116"/>
      <c r="CU70" s="116"/>
      <c r="CV70" s="116"/>
      <c r="CW70" s="116"/>
      <c r="CX70" s="116"/>
      <c r="CY70" s="116"/>
      <c r="CZ70" s="116"/>
    </row>
    <row r="71" spans="1:104" x14ac:dyDescent="0.25">
      <c r="A71" s="51"/>
      <c r="B71" s="95" t="s">
        <v>47</v>
      </c>
      <c r="C71" s="189"/>
      <c r="D71"/>
      <c r="E71" s="90">
        <f>E70+E69-E68</f>
        <v>-20000</v>
      </c>
      <c r="F71" s="90">
        <f>F70+F69-F68</f>
        <v>-78000</v>
      </c>
      <c r="G71" s="90">
        <f>G70+G69-G68</f>
        <v>0</v>
      </c>
      <c r="H71" s="90">
        <f t="shared" ref="H71:J71" si="19">H70+H69-H68</f>
        <v>0</v>
      </c>
      <c r="I71" s="90">
        <f t="shared" si="19"/>
        <v>0</v>
      </c>
      <c r="J71" s="90">
        <f t="shared" si="19"/>
        <v>0</v>
      </c>
      <c r="M71" s="116"/>
      <c r="N71" s="116"/>
      <c r="O71" s="116"/>
      <c r="P71" s="116"/>
      <c r="Q71" s="116"/>
      <c r="R71" s="116"/>
      <c r="S71" s="116"/>
      <c r="T71" s="116"/>
      <c r="U71" s="116"/>
      <c r="V71" s="116"/>
      <c r="W71" s="116"/>
      <c r="X71" s="116"/>
      <c r="Y71" s="116"/>
      <c r="Z71" s="116"/>
      <c r="AA71" s="116"/>
      <c r="AB71" s="116"/>
      <c r="AC71" s="116"/>
      <c r="AD71" s="116"/>
      <c r="AE71" s="116"/>
      <c r="AF71" s="116"/>
      <c r="AG71" s="116"/>
      <c r="AH71" s="116"/>
      <c r="AI71" s="116"/>
      <c r="AJ71" s="116"/>
      <c r="AK71" s="116"/>
      <c r="AL71" s="116"/>
      <c r="AM71" s="116"/>
      <c r="AN71" s="116"/>
      <c r="AO71" s="116"/>
      <c r="AP71" s="116"/>
      <c r="AQ71" s="116"/>
      <c r="AR71" s="116"/>
      <c r="AS71" s="116"/>
      <c r="AT71" s="116"/>
      <c r="AU71" s="116"/>
      <c r="AV71" s="116"/>
      <c r="AW71" s="116"/>
      <c r="AX71" s="116"/>
      <c r="AY71" s="116"/>
      <c r="AZ71" s="116"/>
      <c r="BA71" s="116"/>
      <c r="BB71" s="116"/>
      <c r="BC71" s="116"/>
      <c r="BD71" s="116"/>
      <c r="BE71" s="116"/>
      <c r="BF71" s="116"/>
      <c r="BG71" s="116"/>
      <c r="BH71" s="116"/>
      <c r="BI71" s="116"/>
      <c r="BJ71" s="116"/>
      <c r="BK71" s="116"/>
      <c r="BL71" s="116"/>
      <c r="BM71" s="116"/>
      <c r="BN71" s="116"/>
      <c r="BO71" s="116"/>
      <c r="BP71" s="116"/>
      <c r="BQ71" s="116"/>
      <c r="BR71" s="116"/>
      <c r="BS71" s="116"/>
      <c r="BT71" s="116"/>
      <c r="BU71" s="116"/>
      <c r="BV71" s="116"/>
      <c r="BW71" s="116"/>
      <c r="BX71" s="116"/>
      <c r="BY71" s="116"/>
      <c r="BZ71" s="116"/>
      <c r="CA71" s="116"/>
      <c r="CB71" s="116"/>
      <c r="CC71" s="116"/>
      <c r="CD71" s="116"/>
      <c r="CE71" s="116"/>
      <c r="CF71" s="116"/>
      <c r="CG71" s="116"/>
      <c r="CH71" s="116"/>
      <c r="CI71" s="116"/>
      <c r="CJ71" s="116"/>
      <c r="CK71" s="116"/>
      <c r="CL71" s="116"/>
      <c r="CM71" s="116"/>
      <c r="CN71" s="116"/>
      <c r="CO71" s="116"/>
      <c r="CP71" s="116"/>
      <c r="CQ71" s="116"/>
      <c r="CR71" s="116"/>
      <c r="CS71" s="116"/>
      <c r="CT71" s="116"/>
      <c r="CU71" s="116"/>
      <c r="CV71" s="116"/>
      <c r="CW71" s="116"/>
      <c r="CX71" s="116"/>
      <c r="CY71" s="116"/>
      <c r="CZ71" s="116"/>
    </row>
    <row r="72" spans="1:104" x14ac:dyDescent="0.25">
      <c r="A72" s="51"/>
      <c r="B72" s="95"/>
      <c r="C72" s="189"/>
      <c r="D72"/>
      <c r="E72" s="90"/>
      <c r="F72" s="90"/>
      <c r="G72" s="90"/>
      <c r="H72" s="90"/>
      <c r="I72" s="90"/>
      <c r="J72" s="90"/>
      <c r="M72" s="116"/>
      <c r="N72" s="116"/>
      <c r="O72" s="116"/>
      <c r="P72" s="116"/>
      <c r="Q72" s="116"/>
      <c r="R72" s="116"/>
      <c r="S72" s="116"/>
      <c r="T72" s="116"/>
      <c r="U72" s="116"/>
      <c r="V72" s="116"/>
      <c r="W72" s="116"/>
      <c r="X72" s="116"/>
      <c r="Y72" s="116"/>
      <c r="Z72" s="116"/>
      <c r="AA72" s="116"/>
      <c r="AB72" s="116"/>
      <c r="AC72" s="116"/>
      <c r="AD72" s="116"/>
      <c r="AE72" s="116"/>
      <c r="AF72" s="116"/>
      <c r="AG72" s="116"/>
      <c r="AH72" s="116"/>
      <c r="AI72" s="116"/>
      <c r="AJ72" s="116"/>
      <c r="AK72" s="116"/>
      <c r="AL72" s="116"/>
      <c r="AM72" s="116"/>
      <c r="AN72" s="116"/>
      <c r="AO72" s="116"/>
      <c r="AP72" s="116"/>
      <c r="AQ72" s="116"/>
      <c r="AR72" s="116"/>
      <c r="AS72" s="116"/>
      <c r="AT72" s="116"/>
      <c r="AU72" s="116"/>
      <c r="AV72" s="116"/>
      <c r="AW72" s="116"/>
      <c r="AX72" s="116"/>
      <c r="AY72" s="116"/>
      <c r="AZ72" s="116"/>
      <c r="BA72" s="116"/>
      <c r="BB72" s="116"/>
      <c r="BC72" s="116"/>
      <c r="BD72" s="116"/>
      <c r="BE72" s="116"/>
      <c r="BF72" s="116"/>
      <c r="BG72" s="116"/>
      <c r="BH72" s="116"/>
      <c r="BI72" s="116"/>
      <c r="BJ72" s="116"/>
      <c r="BK72" s="116"/>
      <c r="BL72" s="116"/>
      <c r="BM72" s="116"/>
      <c r="BN72" s="116"/>
      <c r="BO72" s="116"/>
      <c r="BP72" s="116"/>
      <c r="BQ72" s="116"/>
      <c r="BR72" s="116"/>
      <c r="BS72" s="116"/>
      <c r="BT72" s="116"/>
      <c r="BU72" s="116"/>
      <c r="BV72" s="116"/>
      <c r="BW72" s="116"/>
      <c r="BX72" s="116"/>
      <c r="BY72" s="116"/>
      <c r="BZ72" s="116"/>
      <c r="CA72" s="116"/>
      <c r="CB72" s="116"/>
      <c r="CC72" s="116"/>
      <c r="CD72" s="116"/>
      <c r="CE72" s="116"/>
      <c r="CF72" s="116"/>
      <c r="CG72" s="116"/>
      <c r="CH72" s="116"/>
      <c r="CI72" s="116"/>
      <c r="CJ72" s="116"/>
      <c r="CK72" s="116"/>
      <c r="CL72" s="116"/>
      <c r="CM72" s="116"/>
      <c r="CN72" s="116"/>
      <c r="CO72" s="116"/>
      <c r="CP72" s="116"/>
      <c r="CQ72" s="116"/>
      <c r="CR72" s="116"/>
      <c r="CS72" s="116"/>
      <c r="CT72" s="116"/>
      <c r="CU72" s="116"/>
      <c r="CV72" s="116"/>
      <c r="CW72" s="116"/>
      <c r="CX72" s="116"/>
      <c r="CY72" s="116"/>
      <c r="CZ72" s="116"/>
    </row>
    <row r="73" spans="1:104" x14ac:dyDescent="0.25">
      <c r="A73" s="51"/>
      <c r="B73" s="95" t="s">
        <v>78</v>
      </c>
      <c r="C73" s="244"/>
      <c r="D73" s="107">
        <v>80000</v>
      </c>
      <c r="E73" s="107">
        <f>D73-D74</f>
        <v>66666.666666666672</v>
      </c>
      <c r="F73" s="107">
        <f>E73-E74+F76</f>
        <v>131333.33333333334</v>
      </c>
      <c r="G73" s="107">
        <f>F73-F74+G76</f>
        <v>118000.33333333334</v>
      </c>
      <c r="H73" s="107">
        <f t="shared" ref="H73" si="20">G73-G74</f>
        <v>103250.29166666667</v>
      </c>
      <c r="I73" s="107">
        <f>H73-H74</f>
        <v>88500.25</v>
      </c>
      <c r="J73" s="107">
        <f>I73-I74</f>
        <v>73750.208333333328</v>
      </c>
      <c r="M73" s="116"/>
      <c r="N73" s="116"/>
      <c r="O73" s="116"/>
      <c r="P73" s="116"/>
      <c r="Q73" s="116"/>
      <c r="R73" s="116"/>
      <c r="S73" s="116"/>
      <c r="T73" s="116"/>
      <c r="U73" s="116"/>
      <c r="V73" s="116"/>
      <c r="W73" s="116"/>
      <c r="X73" s="116"/>
      <c r="Y73" s="116"/>
      <c r="Z73" s="116"/>
      <c r="AA73" s="116"/>
      <c r="AB73" s="116"/>
      <c r="AC73" s="116"/>
      <c r="AD73" s="116"/>
      <c r="AE73" s="116"/>
      <c r="AF73" s="116"/>
      <c r="AG73" s="116"/>
      <c r="AH73" s="116"/>
      <c r="AI73" s="116"/>
      <c r="AJ73" s="116"/>
      <c r="AK73" s="116"/>
      <c r="AL73" s="116"/>
      <c r="AM73" s="116"/>
      <c r="AN73" s="116"/>
      <c r="AO73" s="116"/>
      <c r="AP73" s="116"/>
      <c r="AQ73" s="116"/>
      <c r="AR73" s="116"/>
      <c r="AS73" s="116"/>
      <c r="AT73" s="116"/>
      <c r="AU73" s="116"/>
      <c r="AV73" s="116"/>
      <c r="AW73" s="116"/>
      <c r="AX73" s="116"/>
      <c r="AY73" s="116"/>
      <c r="AZ73" s="116"/>
      <c r="BA73" s="116"/>
      <c r="BB73" s="116"/>
      <c r="BC73" s="116"/>
      <c r="BD73" s="116"/>
      <c r="BE73" s="116"/>
      <c r="BF73" s="116"/>
      <c r="BG73" s="116"/>
      <c r="BH73" s="116"/>
      <c r="BI73" s="116"/>
      <c r="BJ73" s="116"/>
      <c r="BK73" s="116"/>
      <c r="BL73" s="116"/>
      <c r="BM73" s="116"/>
      <c r="BN73" s="116"/>
      <c r="BO73" s="116"/>
      <c r="BP73" s="116"/>
      <c r="BQ73" s="116"/>
      <c r="BR73" s="116"/>
      <c r="BS73" s="116"/>
      <c r="BT73" s="116"/>
      <c r="BU73" s="116"/>
      <c r="BV73" s="116"/>
      <c r="BW73" s="116"/>
      <c r="BX73" s="116"/>
      <c r="BY73" s="116"/>
      <c r="BZ73" s="116"/>
      <c r="CA73" s="116"/>
      <c r="CB73" s="116"/>
      <c r="CC73" s="116"/>
      <c r="CD73" s="116"/>
      <c r="CE73" s="116"/>
      <c r="CF73" s="116"/>
      <c r="CG73" s="116"/>
      <c r="CH73" s="116"/>
      <c r="CI73" s="116"/>
      <c r="CJ73" s="116"/>
      <c r="CK73" s="116"/>
      <c r="CL73" s="116"/>
      <c r="CM73" s="116"/>
      <c r="CN73" s="116"/>
      <c r="CO73" s="116"/>
      <c r="CP73" s="116"/>
      <c r="CQ73" s="116"/>
      <c r="CR73" s="116"/>
      <c r="CS73" s="116"/>
      <c r="CT73" s="116"/>
      <c r="CU73" s="116"/>
      <c r="CV73" s="116"/>
      <c r="CW73" s="116"/>
      <c r="CX73" s="116"/>
      <c r="CY73" s="116"/>
      <c r="CZ73" s="116"/>
    </row>
    <row r="74" spans="1:104" x14ac:dyDescent="0.25">
      <c r="A74" s="87" t="s">
        <v>48</v>
      </c>
      <c r="B74" s="82"/>
      <c r="C74" s="195"/>
      <c r="D74" s="164">
        <f>D73/6</f>
        <v>13333.333333333334</v>
      </c>
      <c r="E74" s="152">
        <f>E73/5</f>
        <v>13333.333333333334</v>
      </c>
      <c r="F74" s="152">
        <v>13333</v>
      </c>
      <c r="G74" s="152">
        <f>G73/8</f>
        <v>14750.041666666668</v>
      </c>
      <c r="H74" s="152">
        <f>H73/7</f>
        <v>14750.041666666668</v>
      </c>
      <c r="I74" s="152">
        <f>I73/6</f>
        <v>14750.041666666666</v>
      </c>
      <c r="J74" s="152">
        <f>J73/6</f>
        <v>12291.701388888889</v>
      </c>
      <c r="M74" s="116"/>
      <c r="N74" s="116"/>
      <c r="O74" s="116"/>
      <c r="P74" s="116"/>
      <c r="Q74" s="116"/>
      <c r="R74" s="116"/>
      <c r="S74" s="116"/>
      <c r="T74" s="116"/>
      <c r="U74" s="116"/>
      <c r="V74" s="116"/>
      <c r="W74" s="116"/>
      <c r="X74" s="116"/>
      <c r="Y74" s="116"/>
      <c r="Z74" s="116"/>
      <c r="AA74" s="116"/>
      <c r="AB74" s="116"/>
      <c r="AC74" s="116"/>
      <c r="AD74" s="116"/>
      <c r="AE74" s="116"/>
      <c r="AF74" s="116"/>
      <c r="AG74" s="116"/>
      <c r="AH74" s="116"/>
      <c r="AI74" s="116"/>
      <c r="AJ74" s="116"/>
      <c r="AK74" s="116"/>
      <c r="AL74" s="116"/>
      <c r="AM74" s="116"/>
      <c r="AN74" s="116"/>
      <c r="AO74" s="116"/>
      <c r="AP74" s="116"/>
      <c r="AQ74" s="116"/>
      <c r="AR74" s="116"/>
      <c r="AS74" s="116"/>
      <c r="AT74" s="116"/>
      <c r="AU74" s="116"/>
      <c r="AV74" s="116"/>
      <c r="AW74" s="116"/>
      <c r="AX74" s="116"/>
      <c r="AY74" s="116"/>
      <c r="AZ74" s="116"/>
      <c r="BA74" s="116"/>
      <c r="BB74" s="116"/>
      <c r="BC74" s="116"/>
      <c r="BD74" s="116"/>
      <c r="BE74" s="116"/>
      <c r="BF74" s="116"/>
      <c r="BG74" s="116"/>
      <c r="BH74" s="116"/>
      <c r="BI74" s="116"/>
      <c r="BJ74" s="116"/>
      <c r="BK74" s="116"/>
      <c r="BL74" s="116"/>
      <c r="BM74" s="116"/>
      <c r="BN74" s="116"/>
      <c r="BO74" s="116"/>
      <c r="BP74" s="116"/>
      <c r="BQ74" s="116"/>
      <c r="BR74" s="116"/>
      <c r="BS74" s="116"/>
      <c r="BT74" s="116"/>
      <c r="BU74" s="116"/>
      <c r="BV74" s="116"/>
      <c r="BW74" s="116"/>
      <c r="BX74" s="116"/>
      <c r="BY74" s="116"/>
      <c r="BZ74" s="116"/>
      <c r="CA74" s="116"/>
      <c r="CB74" s="116"/>
      <c r="CC74" s="116"/>
      <c r="CD74" s="116"/>
      <c r="CE74" s="116"/>
      <c r="CF74" s="116"/>
      <c r="CG74" s="116"/>
      <c r="CH74" s="116"/>
      <c r="CI74" s="116"/>
      <c r="CJ74" s="116"/>
      <c r="CK74" s="116"/>
      <c r="CL74" s="116"/>
      <c r="CM74" s="116"/>
      <c r="CN74" s="116"/>
      <c r="CO74" s="116"/>
      <c r="CP74" s="116"/>
      <c r="CQ74" s="116"/>
      <c r="CR74" s="116"/>
      <c r="CS74" s="116"/>
      <c r="CT74" s="116"/>
      <c r="CU74" s="116"/>
      <c r="CV74" s="116"/>
      <c r="CW74" s="116"/>
      <c r="CX74" s="116"/>
      <c r="CY74" s="116"/>
      <c r="CZ74" s="116"/>
    </row>
    <row r="75" spans="1:104" x14ac:dyDescent="0.25">
      <c r="A75" s="87" t="s">
        <v>49</v>
      </c>
      <c r="B75" s="82"/>
      <c r="C75" s="195"/>
      <c r="D75" s="249">
        <f>D73*0.05</f>
        <v>4000</v>
      </c>
      <c r="E75" s="243">
        <f t="shared" ref="E75:J75" si="21">E73*0.05</f>
        <v>3333.3333333333339</v>
      </c>
      <c r="F75" s="152">
        <f t="shared" si="21"/>
        <v>6566.6666666666679</v>
      </c>
      <c r="G75" s="152">
        <f>G73*0.05</f>
        <v>5900.0166666666673</v>
      </c>
      <c r="H75" s="152">
        <f t="shared" si="21"/>
        <v>5162.5145833333336</v>
      </c>
      <c r="I75" s="152">
        <f t="shared" si="21"/>
        <v>4425.0124999999998</v>
      </c>
      <c r="J75" s="152">
        <f t="shared" si="21"/>
        <v>3687.5104166666665</v>
      </c>
      <c r="M75" s="116"/>
      <c r="N75" s="116"/>
      <c r="O75" s="116"/>
      <c r="P75" s="116"/>
      <c r="Q75" s="116"/>
      <c r="R75" s="116"/>
      <c r="S75" s="116"/>
      <c r="T75" s="116"/>
      <c r="U75" s="116"/>
      <c r="V75" s="116"/>
      <c r="W75" s="116"/>
      <c r="X75" s="116"/>
      <c r="Y75" s="116"/>
      <c r="Z75" s="116"/>
      <c r="AA75" s="116"/>
      <c r="AB75" s="116"/>
      <c r="AC75" s="116"/>
      <c r="AD75" s="116"/>
      <c r="AE75" s="116"/>
      <c r="AF75" s="116"/>
      <c r="AG75" s="116"/>
      <c r="AH75" s="116"/>
      <c r="AI75" s="116"/>
      <c r="AJ75" s="116"/>
      <c r="AK75" s="116"/>
      <c r="AL75" s="116"/>
      <c r="AM75" s="116"/>
      <c r="AN75" s="116"/>
      <c r="AO75" s="116"/>
      <c r="AP75" s="116"/>
      <c r="AQ75" s="116"/>
      <c r="AR75" s="116"/>
      <c r="AS75" s="116"/>
      <c r="AT75" s="116"/>
      <c r="AU75" s="116"/>
      <c r="AV75" s="116"/>
      <c r="AW75" s="116"/>
      <c r="AX75" s="116"/>
      <c r="AY75" s="116"/>
      <c r="AZ75" s="116"/>
      <c r="BA75" s="116"/>
      <c r="BB75" s="116"/>
      <c r="BC75" s="116"/>
      <c r="BD75" s="116"/>
      <c r="BE75" s="116"/>
      <c r="BF75" s="116"/>
      <c r="BG75" s="116"/>
      <c r="BH75" s="116"/>
      <c r="BI75" s="116"/>
      <c r="BJ75" s="116"/>
      <c r="BK75" s="116"/>
      <c r="BL75" s="116"/>
      <c r="BM75" s="116"/>
      <c r="BN75" s="116"/>
      <c r="BO75" s="116"/>
      <c r="BP75" s="116"/>
      <c r="BQ75" s="116"/>
      <c r="BR75" s="116"/>
      <c r="BS75" s="116"/>
      <c r="BT75" s="116"/>
      <c r="BU75" s="116"/>
      <c r="BV75" s="116"/>
      <c r="BW75" s="116"/>
      <c r="BX75" s="116"/>
      <c r="BY75" s="116"/>
      <c r="BZ75" s="116"/>
      <c r="CA75" s="116"/>
      <c r="CB75" s="116"/>
      <c r="CC75" s="116"/>
      <c r="CD75" s="116"/>
      <c r="CE75" s="116"/>
      <c r="CF75" s="116"/>
      <c r="CG75" s="116"/>
      <c r="CH75" s="116"/>
      <c r="CI75" s="116"/>
      <c r="CJ75" s="116"/>
      <c r="CK75" s="116"/>
      <c r="CL75" s="116"/>
      <c r="CM75" s="116"/>
      <c r="CN75" s="116"/>
      <c r="CO75" s="116"/>
      <c r="CP75" s="116"/>
      <c r="CQ75" s="116"/>
      <c r="CR75" s="116"/>
      <c r="CS75" s="116"/>
      <c r="CT75" s="116"/>
      <c r="CU75" s="116"/>
      <c r="CV75" s="116"/>
      <c r="CW75" s="116"/>
      <c r="CX75" s="116"/>
      <c r="CY75" s="116"/>
      <c r="CZ75" s="116"/>
    </row>
    <row r="76" spans="1:104" x14ac:dyDescent="0.25">
      <c r="A76" s="12" t="s">
        <v>50</v>
      </c>
      <c r="B76" s="101"/>
      <c r="C76" s="195"/>
      <c r="D76" s="250"/>
      <c r="E76" s="152"/>
      <c r="F76" s="152">
        <f>F68-F70</f>
        <v>78000</v>
      </c>
      <c r="G76" s="152">
        <f>G68-G70</f>
        <v>0</v>
      </c>
      <c r="H76" s="152"/>
      <c r="I76" s="152"/>
      <c r="J76" s="152"/>
      <c r="M76" s="116"/>
      <c r="N76" s="116"/>
      <c r="O76" s="116"/>
      <c r="P76" s="116"/>
      <c r="Q76" s="116"/>
      <c r="R76" s="116"/>
      <c r="S76" s="116"/>
      <c r="T76" s="116"/>
      <c r="U76" s="116"/>
      <c r="V76" s="116"/>
      <c r="W76" s="116"/>
      <c r="X76" s="116"/>
      <c r="Y76" s="116"/>
      <c r="Z76" s="116"/>
      <c r="AA76" s="116"/>
      <c r="AB76" s="116"/>
      <c r="AC76" s="116"/>
      <c r="AD76" s="116"/>
      <c r="AE76" s="116"/>
      <c r="AF76" s="116"/>
      <c r="AG76" s="116"/>
      <c r="AH76" s="116"/>
      <c r="AI76" s="116"/>
      <c r="AJ76" s="116"/>
      <c r="AK76" s="116"/>
      <c r="AL76" s="116"/>
      <c r="AM76" s="116"/>
      <c r="AN76" s="116"/>
      <c r="AO76" s="116"/>
      <c r="AP76" s="116"/>
      <c r="AQ76" s="116"/>
      <c r="AR76" s="116"/>
      <c r="AS76" s="116"/>
      <c r="AT76" s="116"/>
      <c r="AU76" s="116"/>
      <c r="AV76" s="116"/>
      <c r="AW76" s="116"/>
      <c r="AX76" s="116"/>
      <c r="AY76" s="116"/>
      <c r="AZ76" s="116"/>
      <c r="BA76" s="116"/>
      <c r="BB76" s="116"/>
      <c r="BC76" s="116"/>
      <c r="BD76" s="116"/>
      <c r="BE76" s="116"/>
      <c r="BF76" s="116"/>
      <c r="BG76" s="116"/>
      <c r="BH76" s="116"/>
      <c r="BI76" s="116"/>
      <c r="BJ76" s="116"/>
      <c r="BK76" s="116"/>
      <c r="BL76" s="116"/>
      <c r="BM76" s="116"/>
      <c r="BN76" s="116"/>
      <c r="BO76" s="116"/>
      <c r="BP76" s="116"/>
      <c r="BQ76" s="116"/>
      <c r="BR76" s="116"/>
      <c r="BS76" s="116"/>
      <c r="BT76" s="116"/>
      <c r="BU76" s="116"/>
      <c r="BV76" s="116"/>
      <c r="BW76" s="116"/>
      <c r="BX76" s="116"/>
      <c r="BY76" s="116"/>
      <c r="BZ76" s="116"/>
      <c r="CA76" s="116"/>
      <c r="CB76" s="116"/>
      <c r="CC76" s="116"/>
      <c r="CD76" s="116"/>
      <c r="CE76" s="116"/>
      <c r="CF76" s="116"/>
      <c r="CG76" s="116"/>
      <c r="CH76" s="116"/>
      <c r="CI76" s="116"/>
      <c r="CJ76" s="116"/>
      <c r="CK76" s="116"/>
      <c r="CL76" s="116"/>
      <c r="CM76" s="116"/>
      <c r="CN76" s="116"/>
      <c r="CO76" s="116"/>
      <c r="CP76" s="116"/>
      <c r="CQ76" s="116"/>
      <c r="CR76" s="116"/>
      <c r="CS76" s="116"/>
      <c r="CT76" s="116"/>
      <c r="CU76" s="116"/>
      <c r="CV76" s="116"/>
      <c r="CW76" s="116"/>
      <c r="CX76" s="116"/>
      <c r="CY76" s="116"/>
      <c r="CZ76" s="116"/>
    </row>
    <row r="77" spans="1:104" x14ac:dyDescent="0.25">
      <c r="B77" s="96" t="s">
        <v>51</v>
      </c>
      <c r="C77" s="196"/>
      <c r="D77" s="248">
        <f>D75+D74</f>
        <v>17333.333333333336</v>
      </c>
      <c r="E77" s="89">
        <f>E74+E75</f>
        <v>16666.666666666668</v>
      </c>
      <c r="F77" s="89">
        <f t="shared" ref="F77:J77" si="22">F74+F75</f>
        <v>19899.666666666668</v>
      </c>
      <c r="G77" s="89">
        <f>G74+G75</f>
        <v>20650.058333333334</v>
      </c>
      <c r="H77" s="89">
        <f t="shared" si="22"/>
        <v>19912.556250000001</v>
      </c>
      <c r="I77" s="89">
        <f t="shared" si="22"/>
        <v>19175.054166666665</v>
      </c>
      <c r="J77" s="89">
        <f t="shared" si="22"/>
        <v>15979.211805555555</v>
      </c>
      <c r="M77" s="116"/>
      <c r="N77" s="116"/>
      <c r="O77" s="116"/>
      <c r="P77" s="116"/>
      <c r="Q77" s="116"/>
      <c r="R77" s="116"/>
      <c r="S77" s="116"/>
      <c r="T77" s="116"/>
      <c r="U77" s="116"/>
      <c r="V77" s="116"/>
      <c r="W77" s="116"/>
      <c r="X77" s="116"/>
      <c r="Y77" s="116"/>
      <c r="Z77" s="116"/>
      <c r="AA77" s="116"/>
      <c r="AB77" s="116"/>
      <c r="AC77" s="116"/>
      <c r="AD77" s="116"/>
      <c r="AE77" s="116"/>
      <c r="AF77" s="116"/>
      <c r="AG77" s="116"/>
      <c r="AH77" s="116"/>
      <c r="AI77" s="116"/>
      <c r="AJ77" s="116"/>
      <c r="AK77" s="116"/>
      <c r="AL77" s="116"/>
      <c r="AM77" s="116"/>
      <c r="AN77" s="116"/>
      <c r="AO77" s="116"/>
      <c r="AP77" s="116"/>
      <c r="AQ77" s="116"/>
      <c r="AR77" s="116"/>
      <c r="AS77" s="116"/>
      <c r="AT77" s="116"/>
      <c r="AU77" s="116"/>
      <c r="AV77" s="116"/>
      <c r="AW77" s="116"/>
      <c r="AX77" s="116"/>
      <c r="AY77" s="116"/>
      <c r="AZ77" s="116"/>
      <c r="BA77" s="116"/>
      <c r="BB77" s="116"/>
      <c r="BC77" s="116"/>
      <c r="BD77" s="116"/>
      <c r="BE77" s="116"/>
      <c r="BF77" s="116"/>
      <c r="BG77" s="116"/>
      <c r="BH77" s="116"/>
      <c r="BI77" s="116"/>
      <c r="BJ77" s="116"/>
      <c r="BK77" s="116"/>
      <c r="BL77" s="116"/>
      <c r="BM77" s="116"/>
      <c r="BN77" s="116"/>
      <c r="BO77" s="116"/>
      <c r="BP77" s="116"/>
      <c r="BQ77" s="116"/>
      <c r="BR77" s="116"/>
      <c r="BS77" s="116"/>
      <c r="BT77" s="116"/>
      <c r="BU77" s="116"/>
      <c r="BV77" s="116"/>
      <c r="BW77" s="116"/>
      <c r="BX77" s="116"/>
      <c r="BY77" s="116"/>
      <c r="BZ77" s="116"/>
      <c r="CA77" s="116"/>
      <c r="CB77" s="116"/>
      <c r="CC77" s="116"/>
      <c r="CD77" s="116"/>
      <c r="CE77" s="116"/>
      <c r="CF77" s="116"/>
      <c r="CG77" s="116"/>
      <c r="CH77" s="116"/>
      <c r="CI77" s="116"/>
      <c r="CJ77" s="116"/>
      <c r="CK77" s="116"/>
      <c r="CL77" s="116"/>
      <c r="CM77" s="116"/>
      <c r="CN77" s="116"/>
      <c r="CO77" s="116"/>
      <c r="CP77" s="116"/>
      <c r="CQ77" s="116"/>
      <c r="CR77" s="116"/>
      <c r="CS77" s="116"/>
      <c r="CT77" s="116"/>
      <c r="CU77" s="116"/>
      <c r="CV77" s="116"/>
      <c r="CW77" s="116"/>
      <c r="CX77" s="116"/>
      <c r="CY77" s="116"/>
      <c r="CZ77" s="116"/>
    </row>
    <row r="78" spans="1:104" x14ac:dyDescent="0.25">
      <c r="A78" s="97"/>
      <c r="B78" s="82"/>
      <c r="C78" s="197"/>
      <c r="D78" s="99"/>
      <c r="E78" s="98"/>
      <c r="F78" s="98"/>
      <c r="G78" s="98"/>
      <c r="H78" s="98"/>
      <c r="I78" s="98"/>
      <c r="J78" s="98"/>
      <c r="M78" s="116"/>
      <c r="N78" s="116"/>
      <c r="O78" s="116"/>
      <c r="P78" s="116"/>
      <c r="Q78" s="116"/>
      <c r="R78" s="116"/>
      <c r="S78" s="116"/>
      <c r="T78" s="116"/>
      <c r="U78" s="116"/>
      <c r="V78" s="116"/>
      <c r="W78" s="116"/>
      <c r="X78" s="116"/>
      <c r="Y78" s="116"/>
      <c r="Z78" s="116"/>
      <c r="AA78" s="116"/>
      <c r="AB78" s="116"/>
      <c r="AC78" s="116"/>
      <c r="AD78" s="116"/>
      <c r="AE78" s="116"/>
      <c r="AF78" s="116"/>
      <c r="AG78" s="116"/>
      <c r="AH78" s="116"/>
      <c r="AI78" s="116"/>
      <c r="AJ78" s="116"/>
      <c r="AK78" s="116"/>
      <c r="AL78" s="116"/>
      <c r="AM78" s="116"/>
      <c r="AN78" s="116"/>
      <c r="AO78" s="116"/>
      <c r="AP78" s="116"/>
      <c r="AQ78" s="116"/>
      <c r="AR78" s="116"/>
      <c r="AS78" s="116"/>
      <c r="AT78" s="116"/>
      <c r="AU78" s="116"/>
      <c r="AV78" s="116"/>
      <c r="AW78" s="116"/>
      <c r="AX78" s="116"/>
      <c r="AY78" s="116"/>
      <c r="AZ78" s="116"/>
      <c r="BA78" s="116"/>
      <c r="BB78" s="116"/>
      <c r="BC78" s="116"/>
      <c r="BD78" s="116"/>
      <c r="BE78" s="116"/>
      <c r="BF78" s="116"/>
      <c r="BG78" s="116"/>
      <c r="BH78" s="116"/>
      <c r="BI78" s="116"/>
      <c r="BJ78" s="116"/>
      <c r="BK78" s="116"/>
      <c r="BL78" s="116"/>
      <c r="BM78" s="116"/>
      <c r="BN78" s="116"/>
      <c r="BO78" s="116"/>
      <c r="BP78" s="116"/>
      <c r="BQ78" s="116"/>
      <c r="BR78" s="116"/>
      <c r="BS78" s="116"/>
      <c r="BT78" s="116"/>
      <c r="BU78" s="116"/>
      <c r="BV78" s="116"/>
      <c r="BW78" s="116"/>
      <c r="BX78" s="116"/>
      <c r="BY78" s="116"/>
      <c r="BZ78" s="116"/>
      <c r="CA78" s="116"/>
      <c r="CB78" s="116"/>
      <c r="CC78" s="116"/>
      <c r="CD78" s="116"/>
      <c r="CE78" s="116"/>
      <c r="CF78" s="116"/>
      <c r="CG78" s="116"/>
      <c r="CH78" s="116"/>
      <c r="CI78" s="116"/>
      <c r="CJ78" s="116"/>
      <c r="CK78" s="116"/>
      <c r="CL78" s="116"/>
      <c r="CM78" s="116"/>
      <c r="CN78" s="116"/>
      <c r="CO78" s="116"/>
      <c r="CP78" s="116"/>
      <c r="CQ78" s="116"/>
      <c r="CR78" s="116"/>
      <c r="CS78" s="116"/>
      <c r="CT78" s="116"/>
      <c r="CU78" s="116"/>
      <c r="CV78" s="116"/>
      <c r="CW78" s="116"/>
      <c r="CX78" s="116"/>
      <c r="CY78" s="116"/>
      <c r="CZ78" s="116"/>
    </row>
    <row r="79" spans="1:104" x14ac:dyDescent="0.25">
      <c r="A79" t="s">
        <v>52</v>
      </c>
      <c r="C79" s="198">
        <v>0.2</v>
      </c>
      <c r="D79" s="165">
        <f>((D55+D62+D66)*0.7)*C79</f>
        <v>13762</v>
      </c>
      <c r="E79" s="165">
        <f>((E55+E62+E66)*0.7)*C79</f>
        <v>13762</v>
      </c>
      <c r="F79" s="166">
        <f>((F55+F62+F66)*0.7)*C79</f>
        <v>13762</v>
      </c>
      <c r="G79" s="166">
        <f>((G55+G62+G66)*0.7)*C79</f>
        <v>13762</v>
      </c>
      <c r="H79" s="166">
        <f>((H55+H62+H66)*0.7)*C79</f>
        <v>15740.2</v>
      </c>
      <c r="I79" s="166">
        <f>((I55+I62+I66)*0.7)*C79</f>
        <v>15740.2</v>
      </c>
      <c r="J79" s="166">
        <f>((J55+J62+J66)*0.7)*C79</f>
        <v>15740.2</v>
      </c>
      <c r="M79" s="116"/>
      <c r="N79" s="116"/>
      <c r="O79" s="116"/>
      <c r="P79" s="116"/>
      <c r="Q79" s="116"/>
      <c r="R79" s="116"/>
      <c r="S79" s="116"/>
      <c r="T79" s="116"/>
      <c r="U79" s="116"/>
      <c r="V79" s="116"/>
      <c r="W79" s="116"/>
      <c r="X79" s="116"/>
      <c r="Y79" s="116"/>
      <c r="Z79" s="116"/>
      <c r="AA79" s="116"/>
      <c r="AB79" s="116"/>
      <c r="AC79" s="116"/>
      <c r="AD79" s="116"/>
      <c r="AE79" s="116"/>
      <c r="AF79" s="116"/>
      <c r="AG79" s="116"/>
      <c r="AH79" s="116"/>
      <c r="AI79" s="116"/>
      <c r="AJ79" s="116"/>
      <c r="AK79" s="116"/>
      <c r="AL79" s="116"/>
      <c r="AM79" s="116"/>
      <c r="AN79" s="116"/>
      <c r="AO79" s="116"/>
      <c r="AP79" s="116"/>
      <c r="AQ79" s="116"/>
      <c r="AR79" s="116"/>
      <c r="AS79" s="116"/>
      <c r="AT79" s="116"/>
      <c r="AU79" s="116"/>
      <c r="AV79" s="116"/>
      <c r="AW79" s="116"/>
      <c r="AX79" s="116"/>
      <c r="AY79" s="116"/>
      <c r="AZ79" s="116"/>
      <c r="BA79" s="116"/>
      <c r="BB79" s="116"/>
      <c r="BC79" s="116"/>
      <c r="BD79" s="116"/>
      <c r="BE79" s="116"/>
      <c r="BF79" s="116"/>
      <c r="BG79" s="116"/>
      <c r="BH79" s="116"/>
      <c r="BI79" s="116"/>
      <c r="BJ79" s="116"/>
      <c r="BK79" s="116"/>
      <c r="BL79" s="116"/>
      <c r="BM79" s="116"/>
      <c r="BN79" s="116"/>
      <c r="BO79" s="116"/>
      <c r="BP79" s="116"/>
      <c r="BQ79" s="116"/>
      <c r="BR79" s="116"/>
      <c r="BS79" s="116"/>
      <c r="BT79" s="116"/>
      <c r="BU79" s="116"/>
      <c r="BV79" s="116"/>
      <c r="BW79" s="116"/>
      <c r="BX79" s="116"/>
      <c r="BY79" s="116"/>
      <c r="BZ79" s="116"/>
      <c r="CA79" s="116"/>
      <c r="CB79" s="116"/>
      <c r="CC79" s="116"/>
      <c r="CD79" s="116"/>
      <c r="CE79" s="116"/>
      <c r="CF79" s="116"/>
      <c r="CG79" s="116"/>
      <c r="CH79" s="116"/>
      <c r="CI79" s="116"/>
      <c r="CJ79" s="116"/>
      <c r="CK79" s="116"/>
      <c r="CL79" s="116"/>
      <c r="CM79" s="116"/>
      <c r="CN79" s="116"/>
      <c r="CO79" s="116"/>
      <c r="CP79" s="116"/>
      <c r="CQ79" s="116"/>
      <c r="CR79" s="116"/>
      <c r="CS79" s="116"/>
      <c r="CT79" s="116"/>
      <c r="CU79" s="116"/>
      <c r="CV79" s="116"/>
      <c r="CW79" s="116"/>
      <c r="CX79" s="116"/>
      <c r="CY79" s="116"/>
      <c r="CZ79" s="116"/>
    </row>
    <row r="80" spans="1:104" ht="15.75" thickBot="1" x14ac:dyDescent="0.3">
      <c r="A80" s="69" t="s">
        <v>53</v>
      </c>
      <c r="B80" s="73"/>
      <c r="C80" s="199"/>
      <c r="D80" s="163">
        <f>3300*12</f>
        <v>39600</v>
      </c>
      <c r="E80" s="224">
        <f t="shared" ref="E80:J80" si="23">3300*12</f>
        <v>39600</v>
      </c>
      <c r="F80" s="225">
        <f t="shared" si="23"/>
        <v>39600</v>
      </c>
      <c r="G80" s="225">
        <f t="shared" si="23"/>
        <v>39600</v>
      </c>
      <c r="H80" s="225">
        <f t="shared" si="23"/>
        <v>39600</v>
      </c>
      <c r="I80" s="225">
        <f t="shared" si="23"/>
        <v>39600</v>
      </c>
      <c r="J80" s="226">
        <f t="shared" si="23"/>
        <v>39600</v>
      </c>
      <c r="M80" s="116"/>
      <c r="N80" s="116"/>
      <c r="O80" s="116"/>
      <c r="P80" s="116"/>
      <c r="Q80" s="116"/>
      <c r="R80" s="116"/>
      <c r="S80" s="116"/>
      <c r="T80" s="116"/>
      <c r="U80" s="116"/>
      <c r="V80" s="116"/>
      <c r="W80" s="116"/>
      <c r="X80" s="116"/>
      <c r="Y80" s="116"/>
      <c r="Z80" s="116"/>
      <c r="AA80" s="116"/>
      <c r="AB80" s="116"/>
      <c r="AC80" s="116"/>
      <c r="AD80" s="116"/>
      <c r="AE80" s="116"/>
      <c r="AF80" s="116"/>
      <c r="AG80" s="116"/>
      <c r="AH80" s="116"/>
      <c r="AI80" s="116"/>
      <c r="AJ80" s="116"/>
      <c r="AK80" s="116"/>
      <c r="AL80" s="116"/>
      <c r="AM80" s="116"/>
      <c r="AN80" s="116"/>
      <c r="AO80" s="116"/>
      <c r="AP80" s="116"/>
      <c r="AQ80" s="116"/>
      <c r="AR80" s="116"/>
      <c r="AS80" s="116"/>
      <c r="AT80" s="116"/>
      <c r="AU80" s="116"/>
      <c r="AV80" s="116"/>
      <c r="AW80" s="116"/>
      <c r="AX80" s="116"/>
      <c r="AY80" s="116"/>
      <c r="AZ80" s="116"/>
      <c r="BA80" s="116"/>
      <c r="BB80" s="116"/>
      <c r="BC80" s="116"/>
      <c r="BD80" s="116"/>
      <c r="BE80" s="116"/>
      <c r="BF80" s="116"/>
      <c r="BG80" s="116"/>
      <c r="BH80" s="116"/>
      <c r="BI80" s="116"/>
      <c r="BJ80" s="116"/>
      <c r="BK80" s="116"/>
      <c r="BL80" s="116"/>
      <c r="BM80" s="116"/>
      <c r="BN80" s="116"/>
      <c r="BO80" s="116"/>
      <c r="BP80" s="116"/>
      <c r="BQ80" s="116"/>
      <c r="BR80" s="116"/>
      <c r="BS80" s="116"/>
      <c r="BT80" s="116"/>
      <c r="BU80" s="116"/>
      <c r="BV80" s="116"/>
      <c r="BW80" s="116"/>
      <c r="BX80" s="116"/>
      <c r="BY80" s="116"/>
      <c r="BZ80" s="116"/>
      <c r="CA80" s="116"/>
      <c r="CB80" s="116"/>
      <c r="CC80" s="116"/>
      <c r="CD80" s="116"/>
      <c r="CE80" s="116"/>
      <c r="CF80" s="116"/>
      <c r="CG80" s="116"/>
      <c r="CH80" s="116"/>
      <c r="CI80" s="116"/>
      <c r="CJ80" s="116"/>
      <c r="CK80" s="116"/>
      <c r="CL80" s="116"/>
      <c r="CM80" s="116"/>
      <c r="CN80" s="116"/>
      <c r="CO80" s="116"/>
      <c r="CP80" s="116"/>
      <c r="CQ80" s="116"/>
      <c r="CR80" s="116"/>
      <c r="CS80" s="116"/>
      <c r="CT80" s="116"/>
      <c r="CU80" s="116"/>
      <c r="CV80" s="116"/>
      <c r="CW80" s="116"/>
      <c r="CX80" s="116"/>
      <c r="CY80" s="116"/>
      <c r="CZ80" s="116"/>
    </row>
    <row r="81" spans="1:104" x14ac:dyDescent="0.25">
      <c r="D81" s="102">
        <f>0-(D80+D79)</f>
        <v>-53362</v>
      </c>
      <c r="E81" s="102">
        <f>0-(E80+E79)</f>
        <v>-53362</v>
      </c>
      <c r="F81" s="102">
        <f t="shared" ref="F81:J81" si="24">0-(F80+F79)</f>
        <v>-53362</v>
      </c>
      <c r="G81" s="102">
        <f t="shared" si="24"/>
        <v>-53362</v>
      </c>
      <c r="H81" s="102">
        <f t="shared" si="24"/>
        <v>-55340.2</v>
      </c>
      <c r="I81" s="102">
        <f t="shared" si="24"/>
        <v>-55340.2</v>
      </c>
      <c r="J81" s="102">
        <f t="shared" si="24"/>
        <v>-55340.2</v>
      </c>
      <c r="M81" s="116"/>
      <c r="N81" s="116"/>
      <c r="O81" s="116"/>
      <c r="P81" s="116"/>
      <c r="Q81" s="116"/>
      <c r="R81" s="116"/>
      <c r="S81" s="116"/>
      <c r="T81" s="116"/>
      <c r="U81" s="116"/>
      <c r="V81" s="116"/>
      <c r="W81" s="116"/>
      <c r="X81" s="116"/>
      <c r="Y81" s="116"/>
      <c r="Z81" s="116"/>
      <c r="AA81" s="116"/>
      <c r="AB81" s="116"/>
      <c r="AC81" s="116"/>
      <c r="AD81" s="116"/>
      <c r="AE81" s="116"/>
      <c r="AF81" s="116"/>
      <c r="AG81" s="116"/>
      <c r="AH81" s="116"/>
      <c r="AI81" s="116"/>
      <c r="AJ81" s="116"/>
      <c r="AK81" s="116"/>
      <c r="AL81" s="116"/>
      <c r="AM81" s="116"/>
      <c r="AN81" s="116"/>
      <c r="AO81" s="116"/>
      <c r="AP81" s="116"/>
      <c r="AQ81" s="116"/>
      <c r="AR81" s="116"/>
      <c r="AS81" s="116"/>
      <c r="AT81" s="116"/>
      <c r="AU81" s="116"/>
      <c r="AV81" s="116"/>
      <c r="AW81" s="116"/>
      <c r="AX81" s="116"/>
      <c r="AY81" s="116"/>
      <c r="AZ81" s="116"/>
      <c r="BA81" s="116"/>
      <c r="BB81" s="116"/>
      <c r="BC81" s="116"/>
      <c r="BD81" s="116"/>
      <c r="BE81" s="116"/>
      <c r="BF81" s="116"/>
      <c r="BG81" s="116"/>
      <c r="BH81" s="116"/>
      <c r="BI81" s="116"/>
      <c r="BJ81" s="116"/>
      <c r="BK81" s="116"/>
      <c r="BL81" s="116"/>
      <c r="BM81" s="116"/>
      <c r="BN81" s="116"/>
      <c r="BO81" s="116"/>
      <c r="BP81" s="116"/>
      <c r="BQ81" s="116"/>
      <c r="BR81" s="116"/>
      <c r="BS81" s="116"/>
      <c r="BT81" s="116"/>
      <c r="BU81" s="116"/>
      <c r="BV81" s="116"/>
      <c r="BW81" s="116"/>
      <c r="BX81" s="116"/>
      <c r="BY81" s="116"/>
      <c r="BZ81" s="116"/>
      <c r="CA81" s="116"/>
      <c r="CB81" s="116"/>
      <c r="CC81" s="116"/>
      <c r="CD81" s="116"/>
      <c r="CE81" s="116"/>
      <c r="CF81" s="116"/>
      <c r="CG81" s="116"/>
      <c r="CH81" s="116"/>
      <c r="CI81" s="116"/>
      <c r="CJ81" s="116"/>
      <c r="CK81" s="116"/>
      <c r="CL81" s="116"/>
      <c r="CM81" s="116"/>
      <c r="CN81" s="116"/>
      <c r="CO81" s="116"/>
      <c r="CP81" s="116"/>
      <c r="CQ81" s="116"/>
      <c r="CR81" s="116"/>
      <c r="CS81" s="116"/>
      <c r="CT81" s="116"/>
      <c r="CU81" s="116"/>
      <c r="CV81" s="116"/>
      <c r="CW81" s="116"/>
      <c r="CX81" s="116"/>
      <c r="CY81" s="116"/>
      <c r="CZ81" s="116"/>
    </row>
    <row r="82" spans="1:104" ht="15.75" thickBot="1" x14ac:dyDescent="0.3">
      <c r="D82" s="161"/>
      <c r="E82" s="161"/>
      <c r="F82" s="161"/>
      <c r="G82" s="161"/>
      <c r="H82" s="161"/>
      <c r="I82" s="161"/>
      <c r="J82" s="161"/>
      <c r="M82" s="116"/>
      <c r="N82" s="116"/>
      <c r="O82" s="116"/>
      <c r="P82" s="116"/>
      <c r="Q82" s="116"/>
      <c r="R82" s="116"/>
      <c r="S82" s="116"/>
      <c r="T82" s="116"/>
      <c r="U82" s="116"/>
      <c r="V82" s="116"/>
      <c r="W82" s="116"/>
      <c r="X82" s="116"/>
      <c r="Y82" s="116"/>
      <c r="Z82" s="116"/>
      <c r="AA82" s="116"/>
      <c r="AB82" s="116"/>
      <c r="AC82" s="116"/>
      <c r="AD82" s="116"/>
      <c r="AE82" s="116"/>
      <c r="AF82" s="116"/>
      <c r="AG82" s="116"/>
      <c r="AH82" s="116"/>
      <c r="AI82" s="116"/>
      <c r="AJ82" s="116"/>
      <c r="AK82" s="116"/>
      <c r="AL82" s="116"/>
      <c r="AM82" s="116"/>
      <c r="AN82" s="116"/>
      <c r="AO82" s="116"/>
      <c r="AP82" s="116"/>
      <c r="AQ82" s="116"/>
      <c r="AR82" s="116"/>
      <c r="AS82" s="116"/>
      <c r="AT82" s="116"/>
      <c r="AU82" s="116"/>
      <c r="AV82" s="116"/>
      <c r="AW82" s="116"/>
      <c r="AX82" s="116"/>
      <c r="AY82" s="116"/>
      <c r="AZ82" s="116"/>
      <c r="BA82" s="116"/>
      <c r="BB82" s="116"/>
      <c r="BC82" s="116"/>
      <c r="BD82" s="116"/>
      <c r="BE82" s="116"/>
      <c r="BF82" s="116"/>
      <c r="BG82" s="116"/>
      <c r="BH82" s="116"/>
      <c r="BI82" s="116"/>
      <c r="BJ82" s="116"/>
      <c r="BK82" s="116"/>
      <c r="BL82" s="116"/>
      <c r="BM82" s="116"/>
      <c r="BN82" s="116"/>
      <c r="BO82" s="116"/>
      <c r="BP82" s="116"/>
      <c r="BQ82" s="116"/>
      <c r="BR82" s="116"/>
      <c r="BS82" s="116"/>
      <c r="BT82" s="116"/>
      <c r="BU82" s="116"/>
      <c r="BV82" s="116"/>
      <c r="BW82" s="116"/>
      <c r="BX82" s="116"/>
      <c r="BY82" s="116"/>
      <c r="BZ82" s="116"/>
      <c r="CA82" s="116"/>
      <c r="CB82" s="116"/>
      <c r="CC82" s="116"/>
      <c r="CD82" s="116"/>
      <c r="CE82" s="116"/>
      <c r="CF82" s="116"/>
      <c r="CG82" s="116"/>
      <c r="CH82" s="116"/>
      <c r="CI82" s="116"/>
      <c r="CJ82" s="116"/>
      <c r="CK82" s="116"/>
      <c r="CL82" s="116"/>
      <c r="CM82" s="116"/>
      <c r="CN82" s="116"/>
      <c r="CO82" s="116"/>
      <c r="CP82" s="116"/>
      <c r="CQ82" s="116"/>
      <c r="CR82" s="116"/>
      <c r="CS82" s="116"/>
      <c r="CT82" s="116"/>
      <c r="CU82" s="116"/>
      <c r="CV82" s="116"/>
      <c r="CW82" s="116"/>
      <c r="CX82" s="116"/>
      <c r="CY82" s="116"/>
      <c r="CZ82" s="116"/>
    </row>
    <row r="83" spans="1:104" ht="15.75" thickTop="1" x14ac:dyDescent="0.25">
      <c r="A83" s="10" t="s">
        <v>54</v>
      </c>
      <c r="D83" s="160">
        <f>D55+D62+D66+D71-D77+D81</f>
        <v>27604.666666666657</v>
      </c>
      <c r="E83" s="160">
        <f>E55+E62+E66+E71-E77+E81</f>
        <v>8271.3333333333285</v>
      </c>
      <c r="F83" s="160">
        <f>F55+F62+F66+F71-F77+F81+F76</f>
        <v>25038.333333333328</v>
      </c>
      <c r="G83" s="160">
        <f>G55+G62+G66+G71-G77+G81+G76</f>
        <v>24287.941666666666</v>
      </c>
      <c r="H83" s="160">
        <f>H55+H62+H66+H71-H77+H81</f>
        <v>37177.243750000009</v>
      </c>
      <c r="I83" s="160">
        <f>I55+I62+I66+I71-I77+I81</f>
        <v>37914.745833333334</v>
      </c>
      <c r="J83" s="160">
        <f>J55+J62+J66+J71-J77+J81</f>
        <v>41110.588194444441</v>
      </c>
      <c r="M83" s="116"/>
      <c r="N83" s="116"/>
      <c r="O83" s="116"/>
      <c r="P83" s="116"/>
      <c r="Q83" s="116"/>
      <c r="R83" s="116"/>
      <c r="S83" s="116"/>
      <c r="T83" s="116"/>
      <c r="U83" s="116"/>
      <c r="V83" s="116"/>
      <c r="W83" s="116"/>
      <c r="X83" s="116"/>
      <c r="Y83" s="116"/>
      <c r="Z83" s="116"/>
      <c r="AA83" s="116"/>
      <c r="AB83" s="116"/>
      <c r="AC83" s="116"/>
      <c r="AD83" s="116"/>
      <c r="AE83" s="116"/>
      <c r="AF83" s="116"/>
      <c r="AG83" s="116"/>
      <c r="AH83" s="116"/>
      <c r="AI83" s="116"/>
      <c r="AJ83" s="116"/>
      <c r="AK83" s="116"/>
      <c r="AL83" s="116"/>
      <c r="AM83" s="116"/>
      <c r="AN83" s="116"/>
      <c r="AO83" s="116"/>
      <c r="AP83" s="116"/>
      <c r="AQ83" s="116"/>
      <c r="AR83" s="116"/>
      <c r="AS83" s="116"/>
      <c r="AT83" s="116"/>
      <c r="AU83" s="116"/>
      <c r="AV83" s="116"/>
      <c r="AW83" s="116"/>
      <c r="AX83" s="116"/>
      <c r="AY83" s="116"/>
      <c r="AZ83" s="116"/>
      <c r="BA83" s="116"/>
      <c r="BB83" s="116"/>
      <c r="BC83" s="116"/>
      <c r="BD83" s="116"/>
      <c r="BE83" s="116"/>
      <c r="BF83" s="116"/>
      <c r="BG83" s="116"/>
      <c r="BH83" s="116"/>
      <c r="BI83" s="116"/>
      <c r="BJ83" s="116"/>
      <c r="BK83" s="116"/>
      <c r="BL83" s="116"/>
      <c r="BM83" s="116"/>
      <c r="BN83" s="116"/>
      <c r="BO83" s="116"/>
      <c r="BP83" s="116"/>
      <c r="BQ83" s="116"/>
      <c r="BR83" s="116"/>
      <c r="BS83" s="116"/>
      <c r="BT83" s="116"/>
      <c r="BU83" s="116"/>
      <c r="BV83" s="116"/>
      <c r="BW83" s="116"/>
      <c r="BX83" s="116"/>
      <c r="BY83" s="116"/>
      <c r="BZ83" s="116"/>
      <c r="CA83" s="116"/>
      <c r="CB83" s="116"/>
      <c r="CC83" s="116"/>
      <c r="CD83" s="116"/>
      <c r="CE83" s="116"/>
      <c r="CF83" s="116"/>
      <c r="CG83" s="116"/>
      <c r="CH83" s="116"/>
      <c r="CI83" s="116"/>
      <c r="CJ83" s="116"/>
      <c r="CK83" s="116"/>
      <c r="CL83" s="116"/>
      <c r="CM83" s="116"/>
      <c r="CN83" s="116"/>
      <c r="CO83" s="116"/>
      <c r="CP83" s="116"/>
      <c r="CQ83" s="116"/>
      <c r="CR83" s="116"/>
      <c r="CS83" s="116"/>
      <c r="CT83" s="116"/>
      <c r="CU83" s="116"/>
      <c r="CV83" s="116"/>
      <c r="CW83" s="116"/>
      <c r="CX83" s="116"/>
      <c r="CY83" s="116"/>
      <c r="CZ83" s="116"/>
    </row>
    <row r="84" spans="1:104" hidden="1" x14ac:dyDescent="0.25">
      <c r="A84" s="108" t="s">
        <v>13</v>
      </c>
      <c r="B84" s="122" t="s">
        <v>55</v>
      </c>
      <c r="C84" s="200"/>
      <c r="D84" s="106">
        <f t="shared" ref="D84:J84" si="25">((D6+D21+D25+D33)*0.14)+((D9+D12+D17+D32+D60+D64+D69)*0.24)</f>
        <v>57558</v>
      </c>
      <c r="E84" s="106">
        <f t="shared" si="25"/>
        <v>67158</v>
      </c>
      <c r="F84" s="106">
        <f t="shared" si="25"/>
        <v>57558</v>
      </c>
      <c r="G84" s="106">
        <f t="shared" si="25"/>
        <v>57558</v>
      </c>
      <c r="H84" s="106">
        <f t="shared" si="25"/>
        <v>60196.200000000004</v>
      </c>
      <c r="I84" s="106">
        <f t="shared" si="25"/>
        <v>60196.200000000004</v>
      </c>
      <c r="J84" s="106">
        <f t="shared" si="25"/>
        <v>60196.200000000004</v>
      </c>
      <c r="M84" s="116"/>
      <c r="N84" s="116"/>
      <c r="O84" s="116"/>
      <c r="P84" s="116"/>
      <c r="Q84" s="116"/>
      <c r="R84" s="116"/>
      <c r="S84" s="116"/>
      <c r="T84" s="116"/>
      <c r="U84" s="116"/>
      <c r="V84" s="116"/>
      <c r="W84" s="116"/>
      <c r="X84" s="116"/>
      <c r="Y84" s="116"/>
      <c r="Z84" s="116"/>
      <c r="AA84" s="116"/>
      <c r="AB84" s="116"/>
      <c r="AC84" s="116"/>
      <c r="AD84" s="116"/>
      <c r="AE84" s="116"/>
      <c r="AF84" s="116"/>
      <c r="AG84" s="116"/>
      <c r="AH84" s="116"/>
      <c r="AI84" s="116"/>
      <c r="AJ84" s="116"/>
      <c r="AK84" s="116"/>
      <c r="AL84" s="116"/>
      <c r="AM84" s="116"/>
      <c r="AN84" s="116"/>
      <c r="AO84" s="116"/>
      <c r="AP84" s="116"/>
      <c r="AQ84" s="116"/>
      <c r="AR84" s="116"/>
      <c r="AS84" s="116"/>
      <c r="AT84" s="116"/>
      <c r="AU84" s="116"/>
      <c r="AV84" s="116"/>
      <c r="AW84" s="116"/>
      <c r="AX84" s="116"/>
      <c r="AY84" s="116"/>
      <c r="AZ84" s="116"/>
      <c r="BA84" s="116"/>
      <c r="BB84" s="116"/>
      <c r="BC84" s="116"/>
      <c r="BD84" s="116"/>
      <c r="BE84" s="116"/>
      <c r="BF84" s="116"/>
      <c r="BG84" s="116"/>
      <c r="BH84" s="116"/>
      <c r="BI84" s="116"/>
      <c r="BJ84" s="116"/>
      <c r="BK84" s="116"/>
      <c r="BL84" s="116"/>
      <c r="BM84" s="116"/>
      <c r="BN84" s="116"/>
      <c r="BO84" s="116"/>
      <c r="BP84" s="116"/>
      <c r="BQ84" s="116"/>
      <c r="BR84" s="116"/>
      <c r="BS84" s="116"/>
      <c r="BT84" s="116"/>
      <c r="BU84" s="116"/>
      <c r="BV84" s="116"/>
      <c r="BW84" s="116"/>
      <c r="BX84" s="116"/>
      <c r="BY84" s="116"/>
      <c r="BZ84" s="116"/>
      <c r="CA84" s="116"/>
      <c r="CB84" s="116"/>
      <c r="CC84" s="116"/>
      <c r="CD84" s="116"/>
      <c r="CE84" s="116"/>
      <c r="CF84" s="116"/>
      <c r="CG84" s="116"/>
      <c r="CH84" s="116"/>
      <c r="CI84" s="116"/>
      <c r="CJ84" s="116"/>
      <c r="CK84" s="116"/>
      <c r="CL84" s="116"/>
      <c r="CM84" s="116"/>
      <c r="CN84" s="116"/>
      <c r="CO84" s="116"/>
      <c r="CP84" s="116"/>
      <c r="CQ84" s="116"/>
      <c r="CR84" s="116"/>
      <c r="CS84" s="116"/>
      <c r="CT84" s="116"/>
      <c r="CU84" s="116"/>
      <c r="CV84" s="116"/>
      <c r="CW84" s="116"/>
      <c r="CX84" s="116"/>
      <c r="CY84" s="116"/>
      <c r="CZ84" s="116"/>
    </row>
    <row r="85" spans="1:104" s="26" customFormat="1" hidden="1" x14ac:dyDescent="0.25">
      <c r="A85" s="52" t="s">
        <v>30</v>
      </c>
      <c r="B85" s="123" t="s">
        <v>56</v>
      </c>
      <c r="C85" s="198"/>
      <c r="D85" s="105">
        <f>((D38+D40+D41+D42+D44+D47+D48+D49+D50+D61+D65+D68)*0.24)+((D39+D51)*0.14)+(D52*0.1)</f>
        <v>49128</v>
      </c>
      <c r="E85" s="105">
        <f>((E38+E40+E41+E42+E44+E47+E48+E49+E50+E61+E65+E68)*0.24)+((E39+E51)*0.14)+(E52*0.1)</f>
        <v>63528</v>
      </c>
      <c r="F85" s="105">
        <f t="shared" ref="F85:J85" si="26">((F38+F40+F41+F42+F44+F47+F48+F49+F50+F61+F65+F68)*0.24)+((F39+F51)*0.14)+(F52*0.1)</f>
        <v>77928</v>
      </c>
      <c r="G85" s="105">
        <f t="shared" si="26"/>
        <v>49128</v>
      </c>
      <c r="H85" s="105">
        <f t="shared" si="26"/>
        <v>49128</v>
      </c>
      <c r="I85" s="105">
        <f t="shared" si="26"/>
        <v>49128</v>
      </c>
      <c r="J85" s="105">
        <f t="shared" si="26"/>
        <v>49128</v>
      </c>
      <c r="K85" s="10"/>
      <c r="L85" s="10"/>
      <c r="M85" s="118"/>
      <c r="N85" s="118"/>
      <c r="O85" s="118"/>
      <c r="P85" s="118"/>
      <c r="Q85" s="118"/>
      <c r="R85" s="118"/>
      <c r="S85" s="118"/>
      <c r="T85" s="118"/>
      <c r="U85" s="118"/>
      <c r="V85" s="118"/>
      <c r="W85" s="118"/>
      <c r="X85" s="118"/>
      <c r="Y85" s="118"/>
      <c r="Z85" s="118"/>
      <c r="AA85" s="118"/>
      <c r="AB85" s="118"/>
      <c r="AC85" s="118"/>
      <c r="AD85" s="118"/>
      <c r="AE85" s="118"/>
      <c r="AF85" s="118"/>
      <c r="AG85" s="118"/>
      <c r="AH85" s="118"/>
      <c r="AI85" s="118"/>
      <c r="AJ85" s="118"/>
      <c r="AK85" s="118"/>
      <c r="AL85" s="118"/>
      <c r="AM85" s="118"/>
      <c r="AN85" s="118"/>
      <c r="AO85" s="118"/>
      <c r="AP85" s="118"/>
      <c r="AQ85" s="118"/>
      <c r="AR85" s="118"/>
      <c r="AS85" s="118"/>
      <c r="AT85" s="118"/>
      <c r="AU85" s="118"/>
      <c r="AV85" s="118"/>
      <c r="AW85" s="118"/>
      <c r="AX85" s="118"/>
      <c r="AY85" s="118"/>
      <c r="AZ85" s="118"/>
      <c r="BA85" s="118"/>
      <c r="BB85" s="118"/>
      <c r="BC85" s="118"/>
      <c r="BD85" s="118"/>
      <c r="BE85" s="118"/>
      <c r="BF85" s="118"/>
      <c r="BG85" s="118"/>
      <c r="BH85" s="118"/>
      <c r="BI85" s="118"/>
      <c r="BJ85" s="118"/>
      <c r="BK85" s="118"/>
      <c r="BL85" s="118"/>
      <c r="BM85" s="118"/>
      <c r="BN85" s="118"/>
      <c r="BO85" s="118"/>
      <c r="BP85" s="118"/>
      <c r="BQ85" s="118"/>
      <c r="BR85" s="118"/>
      <c r="BS85" s="118"/>
      <c r="BT85" s="118"/>
      <c r="BU85" s="118"/>
      <c r="BV85" s="118"/>
      <c r="BW85" s="118"/>
      <c r="BX85" s="118"/>
      <c r="BY85" s="118"/>
      <c r="BZ85" s="118"/>
      <c r="CA85" s="118"/>
      <c r="CB85" s="118"/>
      <c r="CC85" s="118"/>
      <c r="CD85" s="118"/>
      <c r="CE85" s="118"/>
      <c r="CF85" s="118"/>
      <c r="CG85" s="118"/>
      <c r="CH85" s="118"/>
      <c r="CI85" s="118"/>
      <c r="CJ85" s="118"/>
      <c r="CK85" s="118"/>
      <c r="CL85" s="118"/>
      <c r="CM85" s="118"/>
      <c r="CN85" s="118"/>
      <c r="CO85" s="118"/>
      <c r="CP85" s="118"/>
      <c r="CQ85" s="118"/>
      <c r="CR85" s="118"/>
      <c r="CS85" s="118"/>
      <c r="CT85" s="118"/>
      <c r="CU85" s="118"/>
      <c r="CV85" s="118"/>
      <c r="CW85" s="118"/>
      <c r="CX85" s="118"/>
      <c r="CY85" s="118"/>
      <c r="CZ85" s="118"/>
    </row>
    <row r="86" spans="1:104" hidden="1" x14ac:dyDescent="0.25">
      <c r="A86" s="5"/>
      <c r="B86" s="10" t="s">
        <v>57</v>
      </c>
      <c r="C86" s="193"/>
      <c r="D86" s="109">
        <f>D84-D85</f>
        <v>8430</v>
      </c>
      <c r="E86" s="109">
        <f t="shared" ref="E86:J86" si="27">E84-E85</f>
        <v>3630</v>
      </c>
      <c r="F86" s="109">
        <f t="shared" si="27"/>
        <v>-20370</v>
      </c>
      <c r="G86" s="109">
        <f t="shared" si="27"/>
        <v>8430</v>
      </c>
      <c r="H86" s="109">
        <f t="shared" si="27"/>
        <v>11068.200000000004</v>
      </c>
      <c r="I86" s="109">
        <f t="shared" si="27"/>
        <v>11068.200000000004</v>
      </c>
      <c r="J86" s="109">
        <f t="shared" si="27"/>
        <v>11068.200000000004</v>
      </c>
      <c r="R86" s="116"/>
      <c r="S86" s="116"/>
      <c r="T86" s="116"/>
      <c r="U86" s="116"/>
      <c r="V86" s="116"/>
      <c r="W86" s="116"/>
      <c r="X86" s="116"/>
      <c r="Y86" s="116"/>
      <c r="Z86" s="116"/>
      <c r="AA86" s="116"/>
      <c r="AB86" s="116"/>
      <c r="AC86" s="116"/>
      <c r="AD86" s="116"/>
      <c r="AE86" s="116"/>
      <c r="AF86" s="116"/>
      <c r="AG86" s="116"/>
      <c r="AH86" s="116"/>
      <c r="AI86" s="116"/>
      <c r="AJ86" s="116"/>
      <c r="AK86" s="116"/>
      <c r="AL86" s="116"/>
      <c r="AM86" s="116"/>
      <c r="AN86" s="116"/>
      <c r="AO86" s="116"/>
      <c r="AP86" s="116"/>
      <c r="AQ86" s="116"/>
      <c r="AR86" s="116"/>
      <c r="AS86" s="116"/>
      <c r="AT86" s="116"/>
      <c r="AU86" s="116"/>
      <c r="AV86" s="116"/>
      <c r="AW86" s="116"/>
      <c r="AX86" s="116"/>
      <c r="AY86" s="116"/>
      <c r="AZ86" s="116"/>
      <c r="BA86" s="116"/>
      <c r="BB86" s="116"/>
      <c r="BC86" s="116"/>
      <c r="BD86" s="116"/>
      <c r="BE86" s="116"/>
      <c r="BF86" s="116"/>
      <c r="BG86" s="116"/>
      <c r="BH86" s="116"/>
      <c r="BI86" s="116"/>
      <c r="BJ86" s="116"/>
      <c r="BK86" s="116"/>
      <c r="BL86" s="116"/>
      <c r="BM86" s="116"/>
      <c r="BN86" s="116"/>
      <c r="BO86" s="116"/>
      <c r="BP86" s="116"/>
      <c r="BQ86" s="116"/>
      <c r="BR86" s="116"/>
      <c r="BS86" s="116"/>
      <c r="BT86" s="116"/>
      <c r="BU86" s="116"/>
      <c r="BV86" s="116"/>
      <c r="BW86" s="116"/>
      <c r="BX86" s="116"/>
      <c r="BY86" s="116"/>
      <c r="BZ86" s="116"/>
      <c r="CA86" s="116"/>
      <c r="CB86" s="116"/>
      <c r="CC86" s="116"/>
      <c r="CD86" s="116"/>
      <c r="CE86" s="116"/>
      <c r="CF86" s="116"/>
      <c r="CG86" s="116"/>
      <c r="CH86" s="116"/>
      <c r="CI86" s="116"/>
      <c r="CJ86" s="116"/>
      <c r="CK86" s="116"/>
      <c r="CL86" s="116"/>
      <c r="CM86" s="116"/>
      <c r="CN86" s="116"/>
      <c r="CO86" s="116"/>
      <c r="CP86" s="116"/>
      <c r="CQ86" s="116"/>
      <c r="CR86" s="116"/>
      <c r="CS86" s="116"/>
      <c r="CT86" s="116"/>
      <c r="CU86" s="116"/>
      <c r="CV86" s="116"/>
      <c r="CW86" s="116"/>
      <c r="CX86" s="116"/>
      <c r="CY86" s="116"/>
      <c r="CZ86" s="116"/>
    </row>
    <row r="87" spans="1:104" hidden="1" x14ac:dyDescent="0.25">
      <c r="D87" s="29"/>
      <c r="R87" s="116"/>
      <c r="S87" s="116"/>
      <c r="T87" s="116"/>
      <c r="U87" s="116"/>
      <c r="V87" s="116"/>
      <c r="W87" s="116"/>
      <c r="X87" s="116"/>
      <c r="Y87" s="116"/>
      <c r="Z87" s="116"/>
      <c r="AA87" s="116"/>
      <c r="AB87" s="116"/>
      <c r="AC87" s="116"/>
      <c r="AD87" s="116"/>
      <c r="AE87" s="116"/>
      <c r="AF87" s="116"/>
      <c r="AG87" s="116"/>
      <c r="AH87" s="116"/>
      <c r="AI87" s="116"/>
      <c r="AJ87" s="116"/>
      <c r="AK87" s="116"/>
      <c r="AL87" s="116"/>
      <c r="AM87" s="116"/>
      <c r="AN87" s="116"/>
      <c r="AO87" s="116"/>
      <c r="AP87" s="116"/>
      <c r="AQ87" s="116"/>
      <c r="AR87" s="116"/>
      <c r="AS87" s="116"/>
      <c r="AT87" s="116"/>
      <c r="AU87" s="116"/>
      <c r="AV87" s="116"/>
      <c r="AW87" s="116"/>
      <c r="AX87" s="116"/>
      <c r="AY87" s="116"/>
      <c r="AZ87" s="116"/>
      <c r="BA87" s="116"/>
      <c r="BB87" s="116"/>
      <c r="BC87" s="116"/>
      <c r="BD87" s="116"/>
      <c r="BE87" s="116"/>
      <c r="BF87" s="116"/>
      <c r="BG87" s="116"/>
      <c r="BH87" s="116"/>
      <c r="BI87" s="116"/>
      <c r="BJ87" s="116"/>
      <c r="BK87" s="116"/>
      <c r="BL87" s="116"/>
      <c r="BM87" s="116"/>
      <c r="BN87" s="116"/>
      <c r="BO87" s="116"/>
      <c r="BP87" s="116"/>
      <c r="BQ87" s="116"/>
      <c r="BR87" s="116"/>
      <c r="BS87" s="116"/>
      <c r="BT87" s="116"/>
      <c r="BU87" s="116"/>
      <c r="BV87" s="116"/>
      <c r="BW87" s="116"/>
      <c r="BX87" s="116"/>
      <c r="BY87" s="116"/>
      <c r="BZ87" s="116"/>
      <c r="CA87" s="116"/>
      <c r="CB87" s="116"/>
      <c r="CC87" s="116"/>
      <c r="CD87" s="116"/>
      <c r="CE87" s="116"/>
      <c r="CF87" s="116"/>
      <c r="CG87" s="116"/>
      <c r="CH87" s="116"/>
      <c r="CI87" s="116"/>
      <c r="CJ87" s="116"/>
      <c r="CK87" s="116"/>
      <c r="CL87" s="116"/>
      <c r="CM87" s="116"/>
      <c r="CN87" s="116"/>
      <c r="CO87" s="116"/>
      <c r="CP87" s="116"/>
      <c r="CQ87" s="116"/>
      <c r="CR87" s="116"/>
      <c r="CS87" s="116"/>
      <c r="CT87" s="116"/>
      <c r="CU87" s="116"/>
      <c r="CV87" s="116"/>
      <c r="CW87" s="116"/>
      <c r="CX87" s="116"/>
      <c r="CY87" s="116"/>
      <c r="CZ87" s="116"/>
    </row>
    <row r="88" spans="1:104" ht="15.75" hidden="1" thickBot="1" x14ac:dyDescent="0.3">
      <c r="A88" s="74"/>
      <c r="B88" s="88" t="s">
        <v>58</v>
      </c>
      <c r="C88" s="190"/>
      <c r="D88" s="162">
        <f>D83-D86</f>
        <v>19174.666666666657</v>
      </c>
      <c r="E88" s="162">
        <f t="shared" ref="E88:J88" si="28">E83-E86</f>
        <v>4641.3333333333285</v>
      </c>
      <c r="F88" s="162">
        <f t="shared" si="28"/>
        <v>45408.333333333328</v>
      </c>
      <c r="G88" s="162">
        <f t="shared" si="28"/>
        <v>15857.941666666666</v>
      </c>
      <c r="H88" s="162">
        <f t="shared" si="28"/>
        <v>26109.043750000004</v>
      </c>
      <c r="I88" s="162">
        <f t="shared" si="28"/>
        <v>26846.54583333333</v>
      </c>
      <c r="J88" s="162">
        <f t="shared" si="28"/>
        <v>30042.388194444437</v>
      </c>
      <c r="R88" s="116"/>
      <c r="S88" s="116"/>
      <c r="T88" s="116"/>
      <c r="U88" s="116"/>
      <c r="V88" s="116"/>
      <c r="W88" s="116"/>
      <c r="X88" s="116"/>
      <c r="Y88" s="116"/>
      <c r="Z88" s="116"/>
      <c r="AA88" s="116"/>
      <c r="AB88" s="116"/>
      <c r="AC88" s="116"/>
      <c r="AD88" s="116"/>
      <c r="AE88" s="116"/>
      <c r="AF88" s="116"/>
      <c r="AG88" s="116"/>
      <c r="AH88" s="116"/>
      <c r="AI88" s="116"/>
      <c r="AJ88" s="116"/>
      <c r="AK88" s="116"/>
      <c r="AL88" s="116"/>
      <c r="AM88" s="116"/>
      <c r="AN88" s="116"/>
      <c r="AO88" s="116"/>
      <c r="AP88" s="116"/>
      <c r="AQ88" s="116"/>
      <c r="AR88" s="116"/>
      <c r="AS88" s="116"/>
      <c r="AT88" s="116"/>
      <c r="AU88" s="116"/>
      <c r="AV88" s="116"/>
      <c r="AW88" s="116"/>
      <c r="AX88" s="116"/>
      <c r="AY88" s="116"/>
      <c r="AZ88" s="116"/>
      <c r="BA88" s="116"/>
      <c r="BB88" s="116"/>
      <c r="BC88" s="116"/>
      <c r="BD88" s="116"/>
      <c r="BE88" s="116"/>
      <c r="BF88" s="116"/>
      <c r="BG88" s="116"/>
      <c r="BH88" s="116"/>
      <c r="BI88" s="116"/>
      <c r="BJ88" s="116"/>
      <c r="BK88" s="116"/>
      <c r="BL88" s="116"/>
      <c r="BM88" s="116"/>
      <c r="BN88" s="116"/>
      <c r="BO88" s="116"/>
      <c r="BP88" s="116"/>
      <c r="BQ88" s="116"/>
      <c r="BR88" s="116"/>
      <c r="BS88" s="116"/>
      <c r="BT88" s="116"/>
      <c r="BU88" s="116"/>
      <c r="BV88" s="116"/>
      <c r="BW88" s="116"/>
      <c r="BX88" s="116"/>
      <c r="BY88" s="116"/>
      <c r="BZ88" s="116"/>
      <c r="CA88" s="116"/>
      <c r="CB88" s="116"/>
      <c r="CC88" s="116"/>
      <c r="CD88" s="116"/>
      <c r="CE88" s="116"/>
      <c r="CF88" s="116"/>
      <c r="CG88" s="116"/>
      <c r="CH88" s="116"/>
      <c r="CI88" s="116"/>
      <c r="CJ88" s="116"/>
      <c r="CK88" s="116"/>
      <c r="CL88" s="116"/>
      <c r="CM88" s="116"/>
      <c r="CN88" s="116"/>
      <c r="CO88" s="116"/>
      <c r="CP88" s="116"/>
      <c r="CQ88" s="116"/>
      <c r="CR88" s="116"/>
      <c r="CS88" s="116"/>
      <c r="CT88" s="116"/>
      <c r="CU88" s="116"/>
      <c r="CV88" s="116"/>
      <c r="CW88" s="116"/>
      <c r="CX88" s="116"/>
      <c r="CY88" s="116"/>
      <c r="CZ88" s="116"/>
    </row>
    <row r="89" spans="1:104" hidden="1" x14ac:dyDescent="0.25">
      <c r="A89" s="51"/>
      <c r="B89" s="9"/>
      <c r="C89" s="201"/>
      <c r="D89" s="158"/>
      <c r="R89" s="116"/>
      <c r="S89" s="116"/>
      <c r="T89" s="116"/>
      <c r="U89" s="116"/>
      <c r="V89" s="116"/>
      <c r="W89" s="116"/>
      <c r="X89" s="116"/>
      <c r="Y89" s="116"/>
      <c r="Z89" s="116"/>
      <c r="AA89" s="116"/>
      <c r="AB89" s="116"/>
      <c r="AC89" s="116"/>
      <c r="AD89" s="116"/>
      <c r="AE89" s="116"/>
      <c r="AF89" s="116"/>
      <c r="AG89" s="116"/>
      <c r="AH89" s="116"/>
      <c r="AI89" s="116"/>
      <c r="AJ89" s="116"/>
      <c r="AK89" s="116"/>
      <c r="AL89" s="116"/>
      <c r="AM89" s="116"/>
      <c r="AN89" s="116"/>
      <c r="AO89" s="116"/>
      <c r="AP89" s="116"/>
      <c r="AQ89" s="116"/>
      <c r="AR89" s="116"/>
      <c r="AS89" s="116"/>
      <c r="AT89" s="116"/>
      <c r="AU89" s="116"/>
      <c r="AV89" s="116"/>
      <c r="AW89" s="116"/>
      <c r="AX89" s="116"/>
      <c r="AY89" s="116"/>
      <c r="AZ89" s="116"/>
      <c r="BA89" s="116"/>
      <c r="BB89" s="116"/>
      <c r="BC89" s="116"/>
      <c r="BD89" s="116"/>
      <c r="BE89" s="116"/>
      <c r="BF89" s="116"/>
      <c r="BG89" s="116"/>
      <c r="BH89" s="116"/>
      <c r="BI89" s="116"/>
      <c r="BJ89" s="116"/>
      <c r="BK89" s="116"/>
      <c r="BL89" s="116"/>
      <c r="BM89" s="116"/>
      <c r="BN89" s="116"/>
      <c r="BO89" s="116"/>
      <c r="BP89" s="116"/>
      <c r="BQ89" s="116"/>
      <c r="BR89" s="116"/>
      <c r="BS89" s="116"/>
      <c r="BT89" s="116"/>
      <c r="BU89" s="116"/>
      <c r="BV89" s="116"/>
      <c r="BW89" s="116"/>
      <c r="BX89" s="116"/>
      <c r="BY89" s="116"/>
      <c r="BZ89" s="116"/>
      <c r="CA89" s="116"/>
      <c r="CB89" s="116"/>
      <c r="CC89" s="116"/>
      <c r="CD89" s="116"/>
      <c r="CE89" s="116"/>
      <c r="CF89" s="116"/>
      <c r="CG89" s="116"/>
      <c r="CH89" s="116"/>
      <c r="CI89" s="116"/>
      <c r="CJ89" s="116"/>
      <c r="CK89" s="116"/>
      <c r="CL89" s="116"/>
      <c r="CM89" s="116"/>
      <c r="CN89" s="116"/>
      <c r="CO89" s="116"/>
      <c r="CP89" s="116"/>
      <c r="CQ89" s="116"/>
      <c r="CR89" s="116"/>
      <c r="CS89" s="116"/>
      <c r="CT89" s="116"/>
      <c r="CU89" s="116"/>
      <c r="CV89" s="116"/>
      <c r="CW89" s="116"/>
      <c r="CX89" s="116"/>
      <c r="CY89" s="116"/>
      <c r="CZ89" s="116"/>
    </row>
    <row r="90" spans="1:104" hidden="1" x14ac:dyDescent="0.25">
      <c r="A90" s="51"/>
      <c r="B90" s="84"/>
      <c r="C90" s="189"/>
      <c r="D90" s="110"/>
      <c r="E90" s="159"/>
      <c r="F90" s="159"/>
      <c r="G90" s="159"/>
      <c r="H90" s="159"/>
      <c r="I90" s="159"/>
      <c r="J90" s="159"/>
      <c r="R90" s="116"/>
      <c r="S90" s="116"/>
      <c r="T90" s="116"/>
      <c r="U90" s="116"/>
      <c r="V90" s="116"/>
      <c r="W90" s="116"/>
      <c r="X90" s="116"/>
      <c r="Y90" s="116"/>
      <c r="Z90" s="116"/>
      <c r="AA90" s="116"/>
      <c r="AB90" s="116"/>
      <c r="AC90" s="116"/>
      <c r="AD90" s="116"/>
      <c r="AE90" s="116"/>
      <c r="AF90" s="116"/>
      <c r="AG90" s="116"/>
      <c r="AH90" s="116"/>
      <c r="AI90" s="116"/>
      <c r="AJ90" s="116"/>
      <c r="AK90" s="116"/>
      <c r="AL90" s="116"/>
      <c r="AM90" s="116"/>
      <c r="AN90" s="116"/>
      <c r="AO90" s="116"/>
      <c r="AP90" s="116"/>
      <c r="AQ90" s="116"/>
      <c r="AR90" s="116"/>
      <c r="AS90" s="116"/>
      <c r="AT90" s="116"/>
      <c r="AU90" s="116"/>
      <c r="AV90" s="116"/>
      <c r="AW90" s="116"/>
      <c r="AX90" s="116"/>
      <c r="AY90" s="116"/>
      <c r="AZ90" s="116"/>
      <c r="BA90" s="116"/>
      <c r="BB90" s="116"/>
      <c r="BC90" s="116"/>
      <c r="BD90" s="116"/>
      <c r="BE90" s="116"/>
      <c r="BF90" s="116"/>
      <c r="BG90" s="116"/>
      <c r="BH90" s="116"/>
      <c r="BI90" s="116"/>
      <c r="BJ90" s="116"/>
      <c r="BK90" s="116"/>
      <c r="BL90" s="116"/>
      <c r="BM90" s="116"/>
      <c r="BN90" s="116"/>
      <c r="BO90" s="116"/>
      <c r="BP90" s="116"/>
      <c r="BQ90" s="116"/>
      <c r="BR90" s="116"/>
      <c r="BS90" s="116"/>
      <c r="BT90" s="116"/>
      <c r="BU90" s="116"/>
      <c r="BV90" s="116"/>
      <c r="BW90" s="116"/>
      <c r="BX90" s="116"/>
      <c r="BY90" s="116"/>
      <c r="BZ90" s="116"/>
      <c r="CA90" s="116"/>
      <c r="CB90" s="116"/>
      <c r="CC90" s="116"/>
      <c r="CD90" s="116"/>
      <c r="CE90" s="116"/>
      <c r="CF90" s="116"/>
      <c r="CG90" s="116"/>
      <c r="CH90" s="116"/>
      <c r="CI90" s="116"/>
      <c r="CJ90" s="116"/>
      <c r="CK90" s="116"/>
      <c r="CL90" s="116"/>
      <c r="CM90" s="116"/>
      <c r="CN90" s="116"/>
      <c r="CO90" s="116"/>
      <c r="CP90" s="116"/>
      <c r="CQ90" s="116"/>
      <c r="CR90" s="116"/>
      <c r="CS90" s="116"/>
      <c r="CT90" s="116"/>
      <c r="CU90" s="116"/>
      <c r="CV90" s="116"/>
      <c r="CW90" s="116"/>
      <c r="CX90" s="116"/>
      <c r="CY90" s="116"/>
      <c r="CZ90" s="116"/>
    </row>
    <row r="91" spans="1:104" ht="18.75" hidden="1" x14ac:dyDescent="0.3">
      <c r="A91" s="47"/>
      <c r="B91" s="114" t="s">
        <v>59</v>
      </c>
      <c r="C91" s="202"/>
      <c r="D91" s="49"/>
      <c r="E91" s="49"/>
      <c r="F91" s="49"/>
      <c r="G91" s="49"/>
      <c r="H91" s="49"/>
      <c r="I91" s="49"/>
      <c r="J91" s="49"/>
      <c r="R91" s="116"/>
      <c r="S91" s="116"/>
      <c r="T91" s="116"/>
      <c r="U91" s="116"/>
      <c r="V91" s="116"/>
      <c r="W91" s="116"/>
      <c r="X91" s="116"/>
      <c r="Y91" s="116"/>
      <c r="Z91" s="116"/>
      <c r="AA91" s="116"/>
      <c r="AB91" s="116"/>
      <c r="AC91" s="116"/>
      <c r="AD91" s="116"/>
      <c r="AE91" s="116"/>
      <c r="AF91" s="116"/>
      <c r="AG91" s="116"/>
      <c r="AH91" s="116"/>
      <c r="AI91" s="116"/>
      <c r="AJ91" s="116"/>
      <c r="AK91" s="116"/>
      <c r="AL91" s="116"/>
      <c r="AM91" s="116"/>
      <c r="AN91" s="116"/>
      <c r="AO91" s="116"/>
      <c r="AP91" s="116"/>
      <c r="AQ91" s="116"/>
      <c r="AR91" s="116"/>
      <c r="AS91" s="116"/>
      <c r="AT91" s="116"/>
      <c r="AU91" s="116"/>
      <c r="AV91" s="116"/>
      <c r="AW91" s="116"/>
      <c r="AX91" s="116"/>
      <c r="AY91" s="116"/>
      <c r="AZ91" s="116"/>
      <c r="BA91" s="116"/>
      <c r="BB91" s="116"/>
      <c r="BC91" s="116"/>
      <c r="BD91" s="116"/>
      <c r="BE91" s="116"/>
      <c r="BF91" s="116"/>
      <c r="BG91" s="116"/>
      <c r="BH91" s="116"/>
      <c r="BI91" s="116"/>
      <c r="BJ91" s="116"/>
      <c r="BK91" s="116"/>
      <c r="BL91" s="116"/>
      <c r="BM91" s="116"/>
      <c r="BN91" s="116"/>
      <c r="BO91" s="116"/>
      <c r="BP91" s="116"/>
      <c r="BQ91" s="116"/>
      <c r="BR91" s="116"/>
      <c r="BS91" s="116"/>
      <c r="BT91" s="116"/>
      <c r="BU91" s="116"/>
      <c r="BV91" s="116"/>
      <c r="BW91" s="116"/>
      <c r="BX91" s="116"/>
      <c r="BY91" s="116"/>
      <c r="BZ91" s="116"/>
      <c r="CA91" s="116"/>
      <c r="CB91" s="116"/>
      <c r="CC91" s="116"/>
      <c r="CD91" s="116"/>
      <c r="CE91" s="116"/>
      <c r="CF91" s="116"/>
      <c r="CG91" s="116"/>
      <c r="CH91" s="116"/>
      <c r="CI91" s="116"/>
      <c r="CJ91" s="116"/>
      <c r="CK91" s="116"/>
      <c r="CL91" s="116"/>
      <c r="CM91" s="116"/>
      <c r="CN91" s="116"/>
      <c r="CO91" s="116"/>
      <c r="CP91" s="116"/>
      <c r="CQ91" s="116"/>
      <c r="CR91" s="116"/>
      <c r="CS91" s="116"/>
      <c r="CT91" s="116"/>
      <c r="CU91" s="116"/>
      <c r="CV91" s="116"/>
      <c r="CW91" s="116"/>
      <c r="CX91" s="116"/>
      <c r="CY91" s="116"/>
      <c r="CZ91" s="116"/>
    </row>
    <row r="92" spans="1:104" hidden="1" x14ac:dyDescent="0.25">
      <c r="A92" s="52"/>
      <c r="B92" s="53"/>
      <c r="C92" s="189"/>
      <c r="D92" s="36"/>
      <c r="E92" s="36"/>
      <c r="F92" s="36"/>
      <c r="G92" s="36"/>
      <c r="H92" s="36"/>
      <c r="I92" s="36"/>
      <c r="J92" s="36"/>
      <c r="R92" s="116"/>
      <c r="S92" s="116"/>
      <c r="T92" s="116"/>
      <c r="U92" s="116"/>
      <c r="V92" s="116"/>
      <c r="W92" s="116"/>
      <c r="X92" s="116"/>
      <c r="Y92" s="116"/>
      <c r="Z92" s="116"/>
      <c r="AA92" s="116"/>
      <c r="AB92" s="116"/>
      <c r="AC92" s="116"/>
      <c r="AD92" s="116"/>
      <c r="AE92" s="116"/>
      <c r="AF92" s="116"/>
      <c r="AG92" s="116"/>
      <c r="AH92" s="116"/>
      <c r="AI92" s="116"/>
      <c r="AJ92" s="116"/>
      <c r="AK92" s="116"/>
      <c r="AL92" s="116"/>
      <c r="AM92" s="116"/>
      <c r="AN92" s="116"/>
      <c r="AO92" s="116"/>
      <c r="AP92" s="116"/>
      <c r="AQ92" s="116"/>
      <c r="AR92" s="116"/>
      <c r="AS92" s="116"/>
      <c r="AT92" s="116"/>
      <c r="AU92" s="116"/>
      <c r="AV92" s="116"/>
      <c r="AW92" s="116"/>
      <c r="AX92" s="116"/>
      <c r="AY92" s="116"/>
      <c r="AZ92" s="116"/>
      <c r="BA92" s="116"/>
      <c r="BB92" s="116"/>
      <c r="BC92" s="116"/>
      <c r="BD92" s="116"/>
      <c r="BE92" s="116"/>
      <c r="BF92" s="116"/>
      <c r="BG92" s="116"/>
      <c r="BH92" s="116"/>
      <c r="BI92" s="116"/>
      <c r="BJ92" s="116"/>
      <c r="BK92" s="116"/>
      <c r="BL92" s="116"/>
      <c r="BM92" s="116"/>
      <c r="BN92" s="116"/>
      <c r="BO92" s="116"/>
      <c r="BP92" s="116"/>
      <c r="BQ92" s="116"/>
      <c r="BR92" s="116"/>
      <c r="BS92" s="116"/>
      <c r="BT92" s="116"/>
      <c r="BU92" s="116"/>
      <c r="BV92" s="116"/>
      <c r="BW92" s="116"/>
      <c r="BX92" s="116"/>
      <c r="BY92" s="116"/>
      <c r="BZ92" s="116"/>
      <c r="CA92" s="116"/>
      <c r="CB92" s="116"/>
      <c r="CC92" s="116"/>
      <c r="CD92" s="116"/>
      <c r="CE92" s="116"/>
      <c r="CF92" s="116"/>
      <c r="CG92" s="116"/>
      <c r="CH92" s="116"/>
      <c r="CI92" s="116"/>
      <c r="CJ92" s="116"/>
      <c r="CK92" s="116"/>
      <c r="CL92" s="116"/>
      <c r="CM92" s="116"/>
      <c r="CN92" s="116"/>
      <c r="CO92" s="116"/>
      <c r="CP92" s="116"/>
      <c r="CQ92" s="116"/>
      <c r="CR92" s="116"/>
      <c r="CS92" s="116"/>
      <c r="CT92" s="116"/>
      <c r="CU92" s="116"/>
      <c r="CV92" s="116"/>
      <c r="CW92" s="116"/>
      <c r="CX92" s="116"/>
      <c r="CY92" s="116"/>
      <c r="CZ92" s="116"/>
    </row>
    <row r="93" spans="1:104" hidden="1" x14ac:dyDescent="0.25">
      <c r="A93" s="52"/>
      <c r="B93" s="53"/>
      <c r="C93" s="189"/>
      <c r="D93" s="36"/>
      <c r="E93" s="36"/>
      <c r="F93" s="36"/>
      <c r="G93" s="36"/>
      <c r="H93" s="36"/>
      <c r="I93" s="36"/>
      <c r="J93" s="36"/>
      <c r="R93" s="116"/>
      <c r="S93" s="116"/>
      <c r="T93" s="116"/>
      <c r="U93" s="116"/>
      <c r="V93" s="116"/>
      <c r="W93" s="116"/>
      <c r="X93" s="116"/>
      <c r="Y93" s="116"/>
      <c r="Z93" s="116"/>
      <c r="AA93" s="116"/>
      <c r="AB93" s="116"/>
      <c r="AC93" s="116"/>
      <c r="AD93" s="116"/>
      <c r="AE93" s="116"/>
      <c r="AF93" s="116"/>
      <c r="AG93" s="116"/>
      <c r="AH93" s="116"/>
      <c r="AI93" s="116"/>
      <c r="AJ93" s="116"/>
      <c r="AK93" s="116"/>
      <c r="AL93" s="116"/>
      <c r="AM93" s="116"/>
      <c r="AN93" s="116"/>
      <c r="AO93" s="116"/>
      <c r="AP93" s="116"/>
      <c r="AQ93" s="116"/>
      <c r="AR93" s="116"/>
      <c r="AS93" s="116"/>
      <c r="AT93" s="116"/>
      <c r="AU93" s="116"/>
      <c r="AV93" s="116"/>
      <c r="AW93" s="116"/>
      <c r="AX93" s="116"/>
      <c r="AY93" s="116"/>
      <c r="AZ93" s="116"/>
      <c r="BA93" s="116"/>
      <c r="BB93" s="116"/>
      <c r="BC93" s="116"/>
      <c r="BD93" s="116"/>
      <c r="BE93" s="116"/>
      <c r="BF93" s="116"/>
      <c r="BG93" s="116"/>
      <c r="BH93" s="116"/>
      <c r="BI93" s="116"/>
      <c r="BJ93" s="116"/>
      <c r="BK93" s="116"/>
      <c r="BL93" s="116"/>
      <c r="BM93" s="116"/>
      <c r="BN93" s="116"/>
      <c r="BO93" s="116"/>
      <c r="BP93" s="116"/>
      <c r="BQ93" s="116"/>
      <c r="BR93" s="116"/>
      <c r="BS93" s="116"/>
      <c r="BT93" s="116"/>
      <c r="BU93" s="116"/>
      <c r="BV93" s="116"/>
      <c r="BW93" s="116"/>
      <c r="BX93" s="116"/>
      <c r="BY93" s="116"/>
      <c r="BZ93" s="116"/>
      <c r="CA93" s="116"/>
      <c r="CB93" s="116"/>
      <c r="CC93" s="116"/>
      <c r="CD93" s="116"/>
      <c r="CE93" s="116"/>
      <c r="CF93" s="116"/>
      <c r="CG93" s="116"/>
      <c r="CH93" s="116"/>
      <c r="CI93" s="116"/>
      <c r="CJ93" s="116"/>
      <c r="CK93" s="116"/>
      <c r="CL93" s="116"/>
      <c r="CM93" s="116"/>
      <c r="CN93" s="116"/>
      <c r="CO93" s="116"/>
      <c r="CP93" s="116"/>
      <c r="CQ93" s="116"/>
      <c r="CR93" s="116"/>
      <c r="CS93" s="116"/>
      <c r="CT93" s="116"/>
      <c r="CU93" s="116"/>
      <c r="CV93" s="116"/>
      <c r="CW93" s="116"/>
      <c r="CX93" s="116"/>
      <c r="CY93" s="116"/>
      <c r="CZ93" s="116"/>
    </row>
    <row r="94" spans="1:104" hidden="1" x14ac:dyDescent="0.25">
      <c r="A94" s="10"/>
      <c r="B94" s="9"/>
      <c r="C94" s="203"/>
      <c r="D94" s="46"/>
      <c r="E94" s="45"/>
      <c r="F94" s="45"/>
      <c r="G94" s="45"/>
      <c r="H94" s="45"/>
      <c r="I94" s="45"/>
      <c r="J94" s="45"/>
      <c r="R94" s="116"/>
      <c r="S94" s="116"/>
      <c r="T94" s="116"/>
      <c r="U94" s="116"/>
      <c r="V94" s="116"/>
      <c r="W94" s="116"/>
      <c r="X94" s="116"/>
      <c r="Y94" s="116"/>
      <c r="Z94" s="116"/>
      <c r="AA94" s="116"/>
      <c r="AB94" s="116"/>
      <c r="AC94" s="116"/>
      <c r="AD94" s="116"/>
      <c r="AE94" s="116"/>
      <c r="AF94" s="116"/>
      <c r="AG94" s="116"/>
      <c r="AH94" s="116"/>
      <c r="AI94" s="116"/>
      <c r="AJ94" s="116"/>
      <c r="AK94" s="116"/>
      <c r="AL94" s="116"/>
      <c r="AM94" s="116"/>
      <c r="AN94" s="116"/>
      <c r="AO94" s="116"/>
      <c r="AP94" s="116"/>
      <c r="AQ94" s="116"/>
      <c r="AR94" s="116"/>
      <c r="AS94" s="116"/>
      <c r="AT94" s="116"/>
      <c r="AU94" s="116"/>
      <c r="AV94" s="116"/>
      <c r="AW94" s="116"/>
      <c r="AX94" s="116"/>
      <c r="AY94" s="116"/>
      <c r="AZ94" s="116"/>
      <c r="BA94" s="116"/>
      <c r="BB94" s="116"/>
      <c r="BC94" s="116"/>
      <c r="BD94" s="116"/>
      <c r="BE94" s="116"/>
      <c r="BF94" s="116"/>
      <c r="BG94" s="116"/>
      <c r="BH94" s="116"/>
      <c r="BI94" s="116"/>
      <c r="BJ94" s="116"/>
      <c r="BK94" s="116"/>
      <c r="BL94" s="116"/>
      <c r="BM94" s="116"/>
      <c r="BN94" s="116"/>
      <c r="BO94" s="116"/>
      <c r="BP94" s="116"/>
      <c r="BQ94" s="116"/>
      <c r="BR94" s="116"/>
      <c r="BS94" s="116"/>
      <c r="BT94" s="116"/>
      <c r="BU94" s="116"/>
      <c r="BV94" s="116"/>
      <c r="BW94" s="116"/>
      <c r="BX94" s="116"/>
      <c r="BY94" s="116"/>
      <c r="BZ94" s="116"/>
      <c r="CA94" s="116"/>
      <c r="CB94" s="116"/>
      <c r="CC94" s="116"/>
      <c r="CD94" s="116"/>
      <c r="CE94" s="116"/>
      <c r="CF94" s="116"/>
      <c r="CG94" s="116"/>
      <c r="CH94" s="116"/>
      <c r="CI94" s="116"/>
      <c r="CJ94" s="116"/>
      <c r="CK94" s="116"/>
      <c r="CL94" s="116"/>
      <c r="CM94" s="116"/>
      <c r="CN94" s="116"/>
      <c r="CO94" s="116"/>
      <c r="CP94" s="116"/>
      <c r="CQ94" s="116"/>
      <c r="CR94" s="116"/>
      <c r="CS94" s="116"/>
      <c r="CT94" s="116"/>
      <c r="CU94" s="116"/>
      <c r="CV94" s="116"/>
      <c r="CW94" s="116"/>
      <c r="CX94" s="116"/>
      <c r="CY94" s="116"/>
      <c r="CZ94" s="116"/>
    </row>
    <row r="95" spans="1:104" ht="18.75" hidden="1" x14ac:dyDescent="0.3">
      <c r="A95" s="47"/>
      <c r="B95" s="48"/>
      <c r="C95" s="202"/>
      <c r="D95" s="49"/>
      <c r="E95" s="49"/>
      <c r="F95" s="49"/>
      <c r="G95" s="49"/>
      <c r="H95" s="49"/>
      <c r="I95" s="49"/>
      <c r="J95" s="49"/>
      <c r="R95" s="116"/>
      <c r="S95" s="116"/>
      <c r="T95" s="116"/>
      <c r="U95" s="116"/>
      <c r="V95" s="116"/>
      <c r="W95" s="116"/>
      <c r="X95" s="116"/>
      <c r="Y95" s="116"/>
      <c r="Z95" s="116"/>
      <c r="AA95" s="116"/>
      <c r="AB95" s="116"/>
      <c r="AC95" s="116"/>
      <c r="AD95" s="116"/>
      <c r="AE95" s="116"/>
      <c r="AF95" s="116"/>
      <c r="AG95" s="116"/>
      <c r="AH95" s="116"/>
      <c r="AI95" s="116"/>
      <c r="AJ95" s="116"/>
      <c r="AK95" s="116"/>
      <c r="AL95" s="116"/>
      <c r="AM95" s="116"/>
      <c r="AN95" s="116"/>
      <c r="AO95" s="116"/>
      <c r="AP95" s="116"/>
      <c r="AQ95" s="116"/>
      <c r="AR95" s="116"/>
      <c r="AS95" s="116"/>
      <c r="AT95" s="116"/>
      <c r="AU95" s="116"/>
      <c r="AV95" s="116"/>
      <c r="AW95" s="116"/>
      <c r="AX95" s="116"/>
      <c r="AY95" s="116"/>
      <c r="AZ95" s="116"/>
      <c r="BA95" s="116"/>
      <c r="BB95" s="116"/>
      <c r="BC95" s="116"/>
      <c r="BD95" s="116"/>
      <c r="BE95" s="116"/>
      <c r="BF95" s="116"/>
      <c r="BG95" s="116"/>
      <c r="BH95" s="116"/>
      <c r="BI95" s="116"/>
      <c r="BJ95" s="116"/>
      <c r="BK95" s="116"/>
      <c r="BL95" s="116"/>
      <c r="BM95" s="116"/>
      <c r="BN95" s="116"/>
      <c r="BO95" s="116"/>
      <c r="BP95" s="116"/>
      <c r="BQ95" s="116"/>
      <c r="BR95" s="116"/>
      <c r="BS95" s="116"/>
      <c r="BT95" s="116"/>
      <c r="BU95" s="116"/>
      <c r="BV95" s="116"/>
      <c r="BW95" s="116"/>
      <c r="BX95" s="116"/>
      <c r="BY95" s="116"/>
      <c r="BZ95" s="116"/>
      <c r="CA95" s="116"/>
      <c r="CB95" s="116"/>
      <c r="CC95" s="116"/>
      <c r="CD95" s="116"/>
      <c r="CE95" s="116"/>
      <c r="CF95" s="116"/>
      <c r="CG95" s="116"/>
      <c r="CH95" s="116"/>
      <c r="CI95" s="116"/>
      <c r="CJ95" s="116"/>
      <c r="CK95" s="116"/>
      <c r="CL95" s="116"/>
      <c r="CM95" s="116"/>
      <c r="CN95" s="116"/>
      <c r="CO95" s="116"/>
      <c r="CP95" s="116"/>
      <c r="CQ95" s="116"/>
      <c r="CR95" s="116"/>
      <c r="CS95" s="116"/>
      <c r="CT95" s="116"/>
      <c r="CU95" s="116"/>
      <c r="CV95" s="116"/>
      <c r="CW95" s="116"/>
      <c r="CX95" s="116"/>
      <c r="CY95" s="116"/>
      <c r="CZ95" s="116"/>
    </row>
    <row r="96" spans="1:104" hidden="1" x14ac:dyDescent="0.25">
      <c r="A96" s="50"/>
      <c r="B96" s="38"/>
      <c r="C96" s="185"/>
      <c r="D96" s="39"/>
      <c r="E96" s="39"/>
      <c r="F96" s="39"/>
      <c r="G96" s="39"/>
      <c r="H96" s="39"/>
      <c r="I96" s="39"/>
      <c r="J96" s="39"/>
      <c r="R96" s="116"/>
      <c r="S96" s="116"/>
      <c r="T96" s="116"/>
      <c r="U96" s="116"/>
      <c r="V96" s="116"/>
      <c r="W96" s="116"/>
      <c r="X96" s="116"/>
      <c r="Y96" s="116"/>
      <c r="Z96" s="116"/>
      <c r="AA96" s="116"/>
      <c r="AB96" s="116"/>
      <c r="AC96" s="116"/>
      <c r="AD96" s="116"/>
      <c r="AE96" s="116"/>
      <c r="AF96" s="116"/>
      <c r="AG96" s="116"/>
      <c r="AH96" s="116"/>
      <c r="AI96" s="116"/>
      <c r="AJ96" s="116"/>
      <c r="AK96" s="116"/>
      <c r="AL96" s="116"/>
      <c r="AM96" s="116"/>
      <c r="AN96" s="116"/>
      <c r="AO96" s="116"/>
      <c r="AP96" s="116"/>
      <c r="AQ96" s="116"/>
      <c r="AR96" s="116"/>
      <c r="AS96" s="116"/>
      <c r="AT96" s="116"/>
      <c r="AU96" s="116"/>
      <c r="AV96" s="116"/>
      <c r="AW96" s="116"/>
      <c r="AX96" s="116"/>
      <c r="AY96" s="116"/>
      <c r="AZ96" s="116"/>
      <c r="BA96" s="116"/>
      <c r="BB96" s="116"/>
      <c r="BC96" s="116"/>
      <c r="BD96" s="116"/>
      <c r="BE96" s="116"/>
      <c r="BF96" s="116"/>
      <c r="BG96" s="116"/>
      <c r="BH96" s="116"/>
      <c r="BI96" s="116"/>
      <c r="BJ96" s="116"/>
      <c r="BK96" s="116"/>
      <c r="BL96" s="116"/>
      <c r="BM96" s="116"/>
      <c r="BN96" s="116"/>
      <c r="BO96" s="116"/>
      <c r="BP96" s="116"/>
      <c r="BQ96" s="116"/>
      <c r="BR96" s="116"/>
      <c r="BS96" s="116"/>
      <c r="BT96" s="116"/>
      <c r="BU96" s="116"/>
      <c r="BV96" s="116"/>
      <c r="BW96" s="116"/>
      <c r="BX96" s="116"/>
      <c r="BY96" s="116"/>
      <c r="BZ96" s="116"/>
      <c r="CA96" s="116"/>
      <c r="CB96" s="116"/>
      <c r="CC96" s="116"/>
      <c r="CD96" s="116"/>
      <c r="CE96" s="116"/>
      <c r="CF96" s="116"/>
      <c r="CG96" s="116"/>
      <c r="CH96" s="116"/>
      <c r="CI96" s="116"/>
      <c r="CJ96" s="116"/>
      <c r="CK96" s="116"/>
      <c r="CL96" s="116"/>
      <c r="CM96" s="116"/>
      <c r="CN96" s="116"/>
      <c r="CO96" s="116"/>
      <c r="CP96" s="116"/>
      <c r="CQ96" s="116"/>
      <c r="CR96" s="116"/>
      <c r="CS96" s="116"/>
      <c r="CT96" s="116"/>
      <c r="CU96" s="116"/>
      <c r="CV96" s="116"/>
      <c r="CW96" s="116"/>
      <c r="CX96" s="116"/>
      <c r="CY96" s="116"/>
      <c r="CZ96" s="116"/>
    </row>
    <row r="97" spans="1:104" hidden="1" x14ac:dyDescent="0.25">
      <c r="A97" s="2"/>
      <c r="B97" s="9"/>
      <c r="C97" s="189"/>
      <c r="D97" s="34"/>
      <c r="E97" s="34"/>
      <c r="F97" s="34"/>
      <c r="G97" s="34"/>
      <c r="H97" s="34"/>
      <c r="I97" s="34"/>
      <c r="J97" s="34"/>
      <c r="R97" s="116"/>
      <c r="S97" s="116"/>
      <c r="T97" s="116"/>
      <c r="U97" s="116"/>
      <c r="V97" s="116"/>
      <c r="W97" s="116"/>
      <c r="X97" s="116"/>
      <c r="Y97" s="116"/>
      <c r="Z97" s="116"/>
      <c r="AA97" s="116"/>
      <c r="AB97" s="116"/>
      <c r="AC97" s="116"/>
      <c r="AD97" s="116"/>
      <c r="AE97" s="116"/>
      <c r="AF97" s="116"/>
      <c r="AG97" s="116"/>
      <c r="AH97" s="116"/>
      <c r="AI97" s="116"/>
      <c r="AJ97" s="116"/>
      <c r="AK97" s="116"/>
      <c r="AL97" s="116"/>
      <c r="AM97" s="116"/>
      <c r="AN97" s="116"/>
      <c r="AO97" s="116"/>
      <c r="AP97" s="116"/>
      <c r="AQ97" s="116"/>
      <c r="AR97" s="116"/>
      <c r="AS97" s="116"/>
      <c r="AT97" s="116"/>
      <c r="AU97" s="116"/>
      <c r="AV97" s="116"/>
      <c r="AW97" s="116"/>
      <c r="AX97" s="116"/>
      <c r="AY97" s="116"/>
      <c r="AZ97" s="116"/>
      <c r="BA97" s="116"/>
      <c r="BB97" s="116"/>
      <c r="BC97" s="116"/>
      <c r="BD97" s="116"/>
      <c r="BE97" s="116"/>
      <c r="BF97" s="116"/>
      <c r="BG97" s="116"/>
      <c r="BH97" s="116"/>
      <c r="BI97" s="116"/>
      <c r="BJ97" s="116"/>
      <c r="BK97" s="116"/>
      <c r="BL97" s="116"/>
      <c r="BM97" s="116"/>
      <c r="BN97" s="116"/>
      <c r="BO97" s="116"/>
      <c r="BP97" s="116"/>
      <c r="BQ97" s="116"/>
      <c r="BR97" s="116"/>
      <c r="BS97" s="116"/>
      <c r="BT97" s="116"/>
      <c r="BU97" s="116"/>
      <c r="BV97" s="116"/>
      <c r="BW97" s="116"/>
      <c r="BX97" s="116"/>
      <c r="BY97" s="116"/>
      <c r="BZ97" s="116"/>
      <c r="CA97" s="116"/>
      <c r="CB97" s="116"/>
      <c r="CC97" s="116"/>
      <c r="CD97" s="116"/>
      <c r="CE97" s="116"/>
      <c r="CF97" s="116"/>
      <c r="CG97" s="116"/>
      <c r="CH97" s="116"/>
      <c r="CI97" s="116"/>
      <c r="CJ97" s="116"/>
      <c r="CK97" s="116"/>
      <c r="CL97" s="116"/>
      <c r="CM97" s="116"/>
      <c r="CN97" s="116"/>
      <c r="CO97" s="116"/>
      <c r="CP97" s="116"/>
      <c r="CQ97" s="116"/>
      <c r="CR97" s="116"/>
      <c r="CS97" s="116"/>
      <c r="CT97" s="116"/>
      <c r="CU97" s="116"/>
      <c r="CV97" s="116"/>
      <c r="CW97" s="116"/>
      <c r="CX97" s="116"/>
      <c r="CY97" s="116"/>
      <c r="CZ97" s="116"/>
    </row>
    <row r="98" spans="1:104" hidden="1" x14ac:dyDescent="0.25">
      <c r="A98" s="4"/>
      <c r="B98" s="5"/>
      <c r="C98" s="193"/>
      <c r="D98" s="35"/>
      <c r="E98" s="35"/>
      <c r="F98" s="35"/>
      <c r="G98" s="35"/>
      <c r="H98" s="35"/>
      <c r="I98" s="35"/>
      <c r="J98" s="35"/>
      <c r="R98" s="116"/>
      <c r="S98" s="116"/>
      <c r="T98" s="116"/>
      <c r="U98" s="116"/>
      <c r="V98" s="116"/>
      <c r="W98" s="116"/>
      <c r="X98" s="116"/>
      <c r="Y98" s="116"/>
      <c r="Z98" s="116"/>
      <c r="AA98" s="116"/>
      <c r="AB98" s="116"/>
      <c r="AC98" s="116"/>
      <c r="AD98" s="116"/>
      <c r="AE98" s="116"/>
      <c r="AF98" s="116"/>
      <c r="AG98" s="116"/>
      <c r="AH98" s="116"/>
      <c r="AI98" s="116"/>
      <c r="AJ98" s="116"/>
      <c r="AK98" s="116"/>
      <c r="AL98" s="116"/>
      <c r="AM98" s="116"/>
      <c r="AN98" s="116"/>
      <c r="AO98" s="116"/>
      <c r="AP98" s="116"/>
      <c r="AQ98" s="116"/>
      <c r="AR98" s="116"/>
      <c r="AS98" s="116"/>
      <c r="AT98" s="116"/>
      <c r="AU98" s="116"/>
      <c r="AV98" s="116"/>
      <c r="AW98" s="116"/>
      <c r="AX98" s="116"/>
      <c r="AY98" s="116"/>
      <c r="AZ98" s="116"/>
      <c r="BA98" s="116"/>
      <c r="BB98" s="116"/>
      <c r="BC98" s="116"/>
      <c r="BD98" s="116"/>
      <c r="BE98" s="116"/>
      <c r="BF98" s="116"/>
      <c r="BG98" s="116"/>
      <c r="BH98" s="116"/>
      <c r="BI98" s="116"/>
      <c r="BJ98" s="116"/>
      <c r="BK98" s="116"/>
      <c r="BL98" s="116"/>
      <c r="BM98" s="116"/>
      <c r="BN98" s="116"/>
      <c r="BO98" s="116"/>
      <c r="BP98" s="116"/>
      <c r="BQ98" s="116"/>
      <c r="BR98" s="116"/>
      <c r="BS98" s="116"/>
      <c r="BT98" s="116"/>
      <c r="BU98" s="116"/>
      <c r="BV98" s="116"/>
      <c r="BW98" s="116"/>
      <c r="BX98" s="116"/>
      <c r="BY98" s="116"/>
      <c r="BZ98" s="116"/>
      <c r="CA98" s="116"/>
      <c r="CB98" s="116"/>
      <c r="CC98" s="116"/>
      <c r="CD98" s="116"/>
      <c r="CE98" s="116"/>
      <c r="CF98" s="116"/>
      <c r="CG98" s="116"/>
      <c r="CH98" s="116"/>
      <c r="CI98" s="116"/>
      <c r="CJ98" s="116"/>
      <c r="CK98" s="116"/>
      <c r="CL98" s="116"/>
      <c r="CM98" s="116"/>
      <c r="CN98" s="116"/>
      <c r="CO98" s="116"/>
      <c r="CP98" s="116"/>
      <c r="CQ98" s="116"/>
      <c r="CR98" s="116"/>
      <c r="CS98" s="116"/>
      <c r="CT98" s="116"/>
      <c r="CU98" s="116"/>
      <c r="CV98" s="116"/>
      <c r="CW98" s="116"/>
      <c r="CX98" s="116"/>
      <c r="CY98" s="116"/>
      <c r="CZ98" s="116"/>
    </row>
    <row r="99" spans="1:104" hidden="1" x14ac:dyDescent="0.25">
      <c r="A99" s="4"/>
      <c r="B99" s="5"/>
      <c r="C99" s="193"/>
      <c r="D99" s="35"/>
      <c r="E99" s="35"/>
      <c r="F99" s="35"/>
      <c r="G99" s="35"/>
      <c r="H99" s="35"/>
      <c r="I99" s="35"/>
      <c r="J99" s="35"/>
      <c r="R99" s="116"/>
      <c r="S99" s="116"/>
      <c r="T99" s="116"/>
      <c r="U99" s="116"/>
      <c r="V99" s="116"/>
      <c r="W99" s="116"/>
      <c r="X99" s="116"/>
      <c r="Y99" s="116"/>
      <c r="Z99" s="116"/>
      <c r="AA99" s="116"/>
      <c r="AB99" s="116"/>
      <c r="AC99" s="116"/>
      <c r="AD99" s="116"/>
      <c r="AE99" s="116"/>
      <c r="AF99" s="116"/>
      <c r="AG99" s="116"/>
      <c r="AH99" s="116"/>
      <c r="AI99" s="116"/>
      <c r="AJ99" s="116"/>
      <c r="AK99" s="116"/>
      <c r="AL99" s="116"/>
      <c r="AM99" s="116"/>
      <c r="AN99" s="116"/>
      <c r="AO99" s="116"/>
      <c r="AP99" s="116"/>
      <c r="AQ99" s="116"/>
      <c r="AR99" s="116"/>
      <c r="AS99" s="116"/>
      <c r="AT99" s="116"/>
      <c r="AU99" s="116"/>
      <c r="AV99" s="116"/>
      <c r="AW99" s="116"/>
      <c r="AX99" s="116"/>
      <c r="AY99" s="116"/>
      <c r="AZ99" s="116"/>
      <c r="BA99" s="116"/>
      <c r="BB99" s="116"/>
      <c r="BC99" s="116"/>
      <c r="BD99" s="116"/>
      <c r="BE99" s="116"/>
      <c r="BF99" s="116"/>
      <c r="BG99" s="116"/>
      <c r="BH99" s="116"/>
      <c r="BI99" s="116"/>
      <c r="BJ99" s="116"/>
      <c r="BK99" s="116"/>
      <c r="BL99" s="116"/>
      <c r="BM99" s="116"/>
      <c r="BN99" s="116"/>
      <c r="BO99" s="116"/>
      <c r="BP99" s="116"/>
      <c r="BQ99" s="116"/>
      <c r="BR99" s="116"/>
      <c r="BS99" s="116"/>
      <c r="BT99" s="116"/>
      <c r="BU99" s="116"/>
      <c r="BV99" s="116"/>
      <c r="BW99" s="116"/>
      <c r="BX99" s="116"/>
      <c r="BY99" s="116"/>
      <c r="BZ99" s="116"/>
      <c r="CA99" s="116"/>
      <c r="CB99" s="116"/>
      <c r="CC99" s="116"/>
      <c r="CD99" s="116"/>
      <c r="CE99" s="116"/>
      <c r="CF99" s="116"/>
      <c r="CG99" s="116"/>
      <c r="CH99" s="116"/>
      <c r="CI99" s="116"/>
      <c r="CJ99" s="116"/>
      <c r="CK99" s="116"/>
      <c r="CL99" s="116"/>
      <c r="CM99" s="116"/>
      <c r="CN99" s="116"/>
      <c r="CO99" s="116"/>
      <c r="CP99" s="116"/>
      <c r="CQ99" s="116"/>
      <c r="CR99" s="116"/>
      <c r="CS99" s="116"/>
      <c r="CT99" s="116"/>
      <c r="CU99" s="116"/>
      <c r="CV99" s="116"/>
      <c r="CW99" s="116"/>
      <c r="CX99" s="116"/>
      <c r="CY99" s="116"/>
      <c r="CZ99" s="116"/>
    </row>
    <row r="100" spans="1:104" hidden="1" x14ac:dyDescent="0.25">
      <c r="A100" s="2"/>
      <c r="B100" s="9"/>
      <c r="C100" s="189"/>
      <c r="D100" s="34"/>
      <c r="E100" s="34"/>
      <c r="F100" s="34"/>
      <c r="G100" s="34"/>
      <c r="H100" s="34"/>
      <c r="I100" s="34"/>
      <c r="J100" s="34"/>
      <c r="R100" s="116"/>
      <c r="S100" s="116"/>
      <c r="T100" s="116"/>
      <c r="U100" s="116"/>
      <c r="V100" s="116"/>
      <c r="W100" s="116"/>
      <c r="X100" s="116"/>
      <c r="Y100" s="116"/>
      <c r="Z100" s="116"/>
      <c r="AA100" s="116"/>
      <c r="AB100" s="116"/>
      <c r="AC100" s="116"/>
      <c r="AD100" s="116"/>
      <c r="AE100" s="116"/>
      <c r="AF100" s="116"/>
      <c r="AG100" s="116"/>
      <c r="AH100" s="116"/>
      <c r="AI100" s="116"/>
      <c r="AJ100" s="116"/>
      <c r="AK100" s="116"/>
      <c r="AL100" s="116"/>
      <c r="AM100" s="116"/>
      <c r="AN100" s="116"/>
      <c r="AO100" s="116"/>
      <c r="AP100" s="116"/>
      <c r="AQ100" s="116"/>
      <c r="AR100" s="116"/>
      <c r="AS100" s="116"/>
      <c r="AT100" s="116"/>
      <c r="AU100" s="116"/>
      <c r="AV100" s="116"/>
      <c r="AW100" s="116"/>
      <c r="AX100" s="116"/>
      <c r="AY100" s="116"/>
      <c r="AZ100" s="116"/>
      <c r="BA100" s="116"/>
      <c r="BB100" s="116"/>
      <c r="BC100" s="116"/>
      <c r="BD100" s="116"/>
      <c r="BE100" s="116"/>
      <c r="BF100" s="116"/>
      <c r="BG100" s="116"/>
      <c r="BH100" s="116"/>
      <c r="BI100" s="116"/>
      <c r="BJ100" s="116"/>
      <c r="BK100" s="116"/>
      <c r="BL100" s="116"/>
      <c r="BM100" s="116"/>
      <c r="BN100" s="116"/>
      <c r="BO100" s="116"/>
      <c r="BP100" s="116"/>
      <c r="BQ100" s="116"/>
      <c r="BR100" s="116"/>
      <c r="BS100" s="116"/>
      <c r="BT100" s="116"/>
      <c r="BU100" s="116"/>
      <c r="BV100" s="116"/>
      <c r="BW100" s="116"/>
      <c r="BX100" s="116"/>
      <c r="BY100" s="116"/>
      <c r="BZ100" s="116"/>
      <c r="CA100" s="116"/>
      <c r="CB100" s="116"/>
      <c r="CC100" s="116"/>
      <c r="CD100" s="116"/>
      <c r="CE100" s="116"/>
      <c r="CF100" s="116"/>
      <c r="CG100" s="116"/>
      <c r="CH100" s="116"/>
      <c r="CI100" s="116"/>
      <c r="CJ100" s="116"/>
      <c r="CK100" s="116"/>
      <c r="CL100" s="116"/>
      <c r="CM100" s="116"/>
      <c r="CN100" s="116"/>
      <c r="CO100" s="116"/>
      <c r="CP100" s="116"/>
      <c r="CQ100" s="116"/>
      <c r="CR100" s="116"/>
      <c r="CS100" s="116"/>
      <c r="CT100" s="116"/>
      <c r="CU100" s="116"/>
      <c r="CV100" s="116"/>
      <c r="CW100" s="116"/>
      <c r="CX100" s="116"/>
      <c r="CY100" s="116"/>
      <c r="CZ100" s="116"/>
    </row>
    <row r="101" spans="1:104" hidden="1" x14ac:dyDescent="0.25">
      <c r="A101" s="4"/>
      <c r="B101" s="5"/>
      <c r="C101" s="193"/>
      <c r="D101" s="35"/>
      <c r="E101" s="35"/>
      <c r="F101" s="35"/>
      <c r="G101" s="35"/>
      <c r="H101" s="35"/>
      <c r="I101" s="35"/>
      <c r="J101" s="35"/>
      <c r="R101" s="116"/>
      <c r="S101" s="116"/>
      <c r="T101" s="116"/>
      <c r="U101" s="116"/>
      <c r="V101" s="116"/>
      <c r="W101" s="116"/>
      <c r="X101" s="116"/>
      <c r="Y101" s="116"/>
      <c r="Z101" s="116"/>
      <c r="AA101" s="116"/>
      <c r="AB101" s="116"/>
      <c r="AC101" s="116"/>
      <c r="AD101" s="116"/>
      <c r="AE101" s="116"/>
      <c r="AF101" s="116"/>
      <c r="AG101" s="116"/>
      <c r="AH101" s="116"/>
      <c r="AI101" s="116"/>
      <c r="AJ101" s="116"/>
      <c r="AK101" s="116"/>
      <c r="AL101" s="116"/>
      <c r="AM101" s="116"/>
      <c r="AN101" s="116"/>
      <c r="AO101" s="116"/>
      <c r="AP101" s="116"/>
      <c r="AQ101" s="116"/>
      <c r="AR101" s="116"/>
      <c r="AS101" s="116"/>
      <c r="AT101" s="116"/>
      <c r="AU101" s="116"/>
      <c r="AV101" s="116"/>
      <c r="AW101" s="116"/>
      <c r="AX101" s="116"/>
      <c r="AY101" s="116"/>
      <c r="AZ101" s="116"/>
      <c r="BA101" s="116"/>
      <c r="BB101" s="116"/>
      <c r="BC101" s="116"/>
      <c r="BD101" s="116"/>
      <c r="BE101" s="116"/>
      <c r="BF101" s="116"/>
      <c r="BG101" s="116"/>
      <c r="BH101" s="116"/>
      <c r="BI101" s="116"/>
      <c r="BJ101" s="116"/>
      <c r="BK101" s="116"/>
      <c r="BL101" s="116"/>
      <c r="BM101" s="116"/>
      <c r="BN101" s="116"/>
      <c r="BO101" s="116"/>
      <c r="BP101" s="116"/>
      <c r="BQ101" s="116"/>
      <c r="BR101" s="116"/>
      <c r="BS101" s="116"/>
      <c r="BT101" s="116"/>
      <c r="BU101" s="116"/>
      <c r="BV101" s="116"/>
      <c r="BW101" s="116"/>
      <c r="BX101" s="116"/>
      <c r="BY101" s="116"/>
      <c r="BZ101" s="116"/>
      <c r="CA101" s="116"/>
      <c r="CB101" s="116"/>
      <c r="CC101" s="116"/>
      <c r="CD101" s="116"/>
      <c r="CE101" s="116"/>
      <c r="CF101" s="116"/>
      <c r="CG101" s="116"/>
      <c r="CH101" s="116"/>
      <c r="CI101" s="116"/>
      <c r="CJ101" s="116"/>
      <c r="CK101" s="116"/>
      <c r="CL101" s="116"/>
      <c r="CM101" s="116"/>
      <c r="CN101" s="116"/>
      <c r="CO101" s="116"/>
      <c r="CP101" s="116"/>
      <c r="CQ101" s="116"/>
      <c r="CR101" s="116"/>
      <c r="CS101" s="116"/>
      <c r="CT101" s="116"/>
      <c r="CU101" s="116"/>
      <c r="CV101" s="116"/>
      <c r="CW101" s="116"/>
      <c r="CX101" s="116"/>
      <c r="CY101" s="116"/>
      <c r="CZ101" s="116"/>
    </row>
    <row r="102" spans="1:104" hidden="1" x14ac:dyDescent="0.25">
      <c r="A102" s="4"/>
      <c r="B102" s="5"/>
      <c r="C102" s="193"/>
      <c r="D102" s="35"/>
      <c r="E102" s="35"/>
      <c r="F102" s="35"/>
      <c r="G102" s="35"/>
      <c r="H102" s="35"/>
      <c r="I102" s="35"/>
      <c r="J102" s="35"/>
      <c r="R102" s="116"/>
      <c r="S102" s="116"/>
      <c r="T102" s="116"/>
      <c r="U102" s="116"/>
      <c r="V102" s="116"/>
      <c r="W102" s="116"/>
      <c r="X102" s="116"/>
      <c r="Y102" s="116"/>
      <c r="Z102" s="116"/>
      <c r="AA102" s="116"/>
      <c r="AB102" s="116"/>
      <c r="AC102" s="116"/>
      <c r="AD102" s="116"/>
      <c r="AE102" s="116"/>
      <c r="AF102" s="116"/>
      <c r="AG102" s="116"/>
      <c r="AH102" s="116"/>
      <c r="AI102" s="116"/>
      <c r="AJ102" s="116"/>
      <c r="AK102" s="116"/>
      <c r="AL102" s="116"/>
      <c r="AM102" s="116"/>
      <c r="AN102" s="116"/>
      <c r="AO102" s="116"/>
      <c r="AP102" s="116"/>
      <c r="AQ102" s="116"/>
      <c r="AR102" s="116"/>
      <c r="AS102" s="116"/>
      <c r="AT102" s="116"/>
      <c r="AU102" s="116"/>
      <c r="AV102" s="116"/>
      <c r="AW102" s="116"/>
      <c r="AX102" s="116"/>
      <c r="AY102" s="116"/>
      <c r="AZ102" s="116"/>
      <c r="BA102" s="116"/>
      <c r="BB102" s="116"/>
      <c r="BC102" s="116"/>
      <c r="BD102" s="116"/>
      <c r="BE102" s="116"/>
      <c r="BF102" s="116"/>
      <c r="BG102" s="116"/>
      <c r="BH102" s="116"/>
      <c r="BI102" s="116"/>
      <c r="BJ102" s="116"/>
      <c r="BK102" s="116"/>
      <c r="BL102" s="116"/>
      <c r="BM102" s="116"/>
      <c r="BN102" s="116"/>
      <c r="BO102" s="116"/>
      <c r="BP102" s="116"/>
      <c r="BQ102" s="116"/>
      <c r="BR102" s="116"/>
      <c r="BS102" s="116"/>
      <c r="BT102" s="116"/>
      <c r="BU102" s="116"/>
      <c r="BV102" s="116"/>
      <c r="BW102" s="116"/>
      <c r="BX102" s="116"/>
      <c r="BY102" s="116"/>
      <c r="BZ102" s="116"/>
      <c r="CA102" s="116"/>
      <c r="CB102" s="116"/>
      <c r="CC102" s="116"/>
      <c r="CD102" s="116"/>
      <c r="CE102" s="116"/>
      <c r="CF102" s="116"/>
      <c r="CG102" s="116"/>
      <c r="CH102" s="116"/>
      <c r="CI102" s="116"/>
      <c r="CJ102" s="116"/>
      <c r="CK102" s="116"/>
      <c r="CL102" s="116"/>
      <c r="CM102" s="116"/>
      <c r="CN102" s="116"/>
      <c r="CO102" s="116"/>
      <c r="CP102" s="116"/>
      <c r="CQ102" s="116"/>
      <c r="CR102" s="116"/>
      <c r="CS102" s="116"/>
      <c r="CT102" s="116"/>
      <c r="CU102" s="116"/>
      <c r="CV102" s="116"/>
      <c r="CW102" s="116"/>
      <c r="CX102" s="116"/>
      <c r="CY102" s="116"/>
      <c r="CZ102" s="116"/>
    </row>
    <row r="103" spans="1:104" hidden="1" x14ac:dyDescent="0.25">
      <c r="A103" s="2"/>
      <c r="B103" s="9"/>
      <c r="C103" s="189"/>
      <c r="D103" s="36"/>
      <c r="E103" s="36"/>
      <c r="F103" s="36"/>
      <c r="G103" s="36"/>
      <c r="H103" s="36"/>
      <c r="I103" s="36"/>
      <c r="J103" s="36"/>
      <c r="R103" s="116"/>
      <c r="S103" s="116"/>
      <c r="T103" s="116"/>
      <c r="U103" s="116"/>
      <c r="V103" s="116"/>
      <c r="W103" s="116"/>
      <c r="X103" s="116"/>
      <c r="Y103" s="116"/>
      <c r="Z103" s="116"/>
      <c r="AA103" s="116"/>
      <c r="AB103" s="116"/>
      <c r="AC103" s="116"/>
      <c r="AD103" s="116"/>
      <c r="AE103" s="116"/>
      <c r="AF103" s="116"/>
      <c r="AG103" s="116"/>
      <c r="AH103" s="116"/>
      <c r="AI103" s="116"/>
      <c r="AJ103" s="116"/>
      <c r="AK103" s="116"/>
      <c r="AL103" s="116"/>
      <c r="AM103" s="116"/>
      <c r="AN103" s="116"/>
      <c r="AO103" s="116"/>
      <c r="AP103" s="116"/>
      <c r="AQ103" s="116"/>
      <c r="AR103" s="116"/>
      <c r="AS103" s="116"/>
      <c r="AT103" s="116"/>
      <c r="AU103" s="116"/>
      <c r="AV103" s="116"/>
      <c r="AW103" s="116"/>
      <c r="AX103" s="116"/>
      <c r="AY103" s="116"/>
      <c r="AZ103" s="116"/>
      <c r="BA103" s="116"/>
      <c r="BB103" s="116"/>
      <c r="BC103" s="116"/>
      <c r="BD103" s="116"/>
      <c r="BE103" s="116"/>
      <c r="BF103" s="116"/>
      <c r="BG103" s="116"/>
      <c r="BH103" s="116"/>
      <c r="BI103" s="116"/>
      <c r="BJ103" s="116"/>
      <c r="BK103" s="116"/>
      <c r="BL103" s="116"/>
      <c r="BM103" s="116"/>
      <c r="BN103" s="116"/>
      <c r="BO103" s="116"/>
      <c r="BP103" s="116"/>
      <c r="BQ103" s="116"/>
      <c r="BR103" s="116"/>
      <c r="BS103" s="116"/>
      <c r="BT103" s="116"/>
      <c r="BU103" s="116"/>
      <c r="BV103" s="116"/>
      <c r="BW103" s="116"/>
      <c r="BX103" s="116"/>
      <c r="BY103" s="116"/>
      <c r="BZ103" s="116"/>
      <c r="CA103" s="116"/>
      <c r="CB103" s="116"/>
      <c r="CC103" s="116"/>
      <c r="CD103" s="116"/>
      <c r="CE103" s="116"/>
      <c r="CF103" s="116"/>
      <c r="CG103" s="116"/>
      <c r="CH103" s="116"/>
      <c r="CI103" s="116"/>
      <c r="CJ103" s="116"/>
      <c r="CK103" s="116"/>
      <c r="CL103" s="116"/>
      <c r="CM103" s="116"/>
      <c r="CN103" s="116"/>
      <c r="CO103" s="116"/>
      <c r="CP103" s="116"/>
      <c r="CQ103" s="116"/>
      <c r="CR103" s="116"/>
      <c r="CS103" s="116"/>
      <c r="CT103" s="116"/>
      <c r="CU103" s="116"/>
      <c r="CV103" s="116"/>
      <c r="CW103" s="116"/>
      <c r="CX103" s="116"/>
      <c r="CY103" s="116"/>
      <c r="CZ103" s="116"/>
    </row>
    <row r="104" spans="1:104" hidden="1" x14ac:dyDescent="0.25">
      <c r="A104" s="2"/>
      <c r="B104" s="9"/>
      <c r="C104" s="189"/>
      <c r="D104" s="37"/>
      <c r="E104" s="37"/>
      <c r="F104" s="37"/>
      <c r="G104" s="37"/>
      <c r="H104" s="37"/>
      <c r="I104" s="37"/>
      <c r="J104" s="37"/>
      <c r="R104" s="116"/>
      <c r="S104" s="116"/>
      <c r="T104" s="116"/>
      <c r="U104" s="116"/>
      <c r="V104" s="116"/>
      <c r="W104" s="116"/>
      <c r="X104" s="116"/>
      <c r="Y104" s="116"/>
      <c r="Z104" s="116"/>
      <c r="AA104" s="116"/>
      <c r="AB104" s="116"/>
      <c r="AC104" s="116"/>
      <c r="AD104" s="116"/>
      <c r="AE104" s="116"/>
      <c r="AF104" s="116"/>
      <c r="AG104" s="116"/>
      <c r="AH104" s="116"/>
      <c r="AI104" s="116"/>
      <c r="AJ104" s="116"/>
      <c r="AK104" s="116"/>
      <c r="AL104" s="116"/>
      <c r="AM104" s="116"/>
      <c r="AN104" s="116"/>
      <c r="AO104" s="116"/>
      <c r="AP104" s="116"/>
      <c r="AQ104" s="116"/>
      <c r="AR104" s="116"/>
      <c r="AS104" s="116"/>
      <c r="AT104" s="116"/>
      <c r="AU104" s="116"/>
      <c r="AV104" s="116"/>
      <c r="AW104" s="116"/>
      <c r="AX104" s="116"/>
      <c r="AY104" s="116"/>
      <c r="AZ104" s="116"/>
      <c r="BA104" s="116"/>
      <c r="BB104" s="116"/>
      <c r="BC104" s="116"/>
      <c r="BD104" s="116"/>
      <c r="BE104" s="116"/>
      <c r="BF104" s="116"/>
      <c r="BG104" s="116"/>
      <c r="BH104" s="116"/>
      <c r="BI104" s="116"/>
      <c r="BJ104" s="116"/>
      <c r="BK104" s="116"/>
      <c r="BL104" s="116"/>
      <c r="BM104" s="116"/>
      <c r="BN104" s="116"/>
      <c r="BO104" s="116"/>
      <c r="BP104" s="116"/>
      <c r="BQ104" s="116"/>
      <c r="BR104" s="116"/>
      <c r="BS104" s="116"/>
      <c r="BT104" s="116"/>
      <c r="BU104" s="116"/>
      <c r="BV104" s="116"/>
      <c r="BW104" s="116"/>
      <c r="BX104" s="116"/>
      <c r="BY104" s="116"/>
      <c r="BZ104" s="116"/>
      <c r="CA104" s="116"/>
      <c r="CB104" s="116"/>
      <c r="CC104" s="116"/>
      <c r="CD104" s="116"/>
      <c r="CE104" s="116"/>
      <c r="CF104" s="116"/>
      <c r="CG104" s="116"/>
      <c r="CH104" s="116"/>
      <c r="CI104" s="116"/>
      <c r="CJ104" s="116"/>
      <c r="CK104" s="116"/>
      <c r="CL104" s="116"/>
      <c r="CM104" s="116"/>
      <c r="CN104" s="116"/>
      <c r="CO104" s="116"/>
      <c r="CP104" s="116"/>
      <c r="CQ104" s="116"/>
      <c r="CR104" s="116"/>
      <c r="CS104" s="116"/>
      <c r="CT104" s="116"/>
      <c r="CU104" s="116"/>
      <c r="CV104" s="116"/>
      <c r="CW104" s="116"/>
      <c r="CX104" s="116"/>
      <c r="CY104" s="116"/>
      <c r="CZ104" s="116"/>
    </row>
    <row r="105" spans="1:104" s="25" customFormat="1" hidden="1" x14ac:dyDescent="0.25">
      <c r="A105" s="18"/>
      <c r="B105" s="38"/>
      <c r="C105" s="185"/>
      <c r="D105" s="34"/>
      <c r="E105" s="34"/>
      <c r="F105" s="34"/>
      <c r="G105" s="34"/>
      <c r="H105" s="34"/>
      <c r="I105" s="34"/>
      <c r="J105" s="34"/>
      <c r="K105"/>
      <c r="L105"/>
      <c r="M105"/>
      <c r="N105"/>
      <c r="O105"/>
      <c r="P105"/>
      <c r="Q105"/>
      <c r="R105" s="116"/>
      <c r="S105" s="116"/>
      <c r="T105" s="116"/>
      <c r="U105" s="116"/>
      <c r="V105" s="116"/>
      <c r="W105" s="116"/>
      <c r="X105" s="116"/>
      <c r="Y105" s="116"/>
      <c r="Z105" s="116"/>
      <c r="AA105" s="116"/>
      <c r="AB105" s="116"/>
      <c r="AC105" s="116"/>
      <c r="AD105" s="116"/>
      <c r="AE105" s="116"/>
      <c r="AF105" s="116"/>
      <c r="AG105" s="116"/>
      <c r="AH105" s="116"/>
      <c r="AI105" s="116"/>
      <c r="AJ105" s="116"/>
      <c r="AK105" s="116"/>
      <c r="AL105" s="116"/>
      <c r="AM105" s="116"/>
      <c r="AN105" s="116"/>
      <c r="AO105" s="116"/>
      <c r="AP105" s="116"/>
      <c r="AQ105" s="116"/>
      <c r="AR105" s="116"/>
      <c r="AS105" s="116"/>
      <c r="AT105" s="116"/>
      <c r="AU105" s="116"/>
      <c r="AV105" s="116"/>
      <c r="AW105" s="116"/>
      <c r="AX105" s="116"/>
      <c r="AY105" s="116"/>
      <c r="AZ105" s="116"/>
      <c r="BA105" s="116"/>
      <c r="BB105" s="116"/>
      <c r="BC105" s="116"/>
      <c r="BD105" s="116"/>
      <c r="BE105" s="116"/>
      <c r="BF105" s="116"/>
      <c r="BG105" s="116"/>
      <c r="BH105" s="116"/>
      <c r="BI105" s="116"/>
      <c r="BJ105" s="116"/>
      <c r="BK105" s="116"/>
      <c r="BL105" s="116"/>
      <c r="BM105" s="116"/>
      <c r="BN105" s="116"/>
      <c r="BO105" s="116"/>
      <c r="BP105" s="116"/>
      <c r="BQ105" s="116"/>
      <c r="BR105" s="116"/>
      <c r="BS105" s="116"/>
      <c r="BT105" s="116"/>
      <c r="BU105" s="116"/>
      <c r="BV105" s="116"/>
      <c r="BW105" s="116"/>
      <c r="BX105" s="116"/>
      <c r="BY105" s="116"/>
      <c r="BZ105" s="116"/>
      <c r="CA105" s="116"/>
      <c r="CB105" s="116"/>
      <c r="CC105" s="116"/>
      <c r="CD105" s="116"/>
      <c r="CE105" s="116"/>
      <c r="CF105" s="116"/>
      <c r="CG105" s="116"/>
      <c r="CH105" s="116"/>
      <c r="CI105" s="116"/>
      <c r="CJ105" s="116"/>
      <c r="CK105" s="116"/>
      <c r="CL105" s="116"/>
      <c r="CM105" s="116"/>
      <c r="CN105" s="116"/>
      <c r="CO105" s="116"/>
      <c r="CP105" s="116"/>
      <c r="CQ105" s="116"/>
      <c r="CR105" s="116"/>
      <c r="CS105" s="116"/>
      <c r="CT105" s="116"/>
      <c r="CU105" s="116"/>
      <c r="CV105" s="116"/>
      <c r="CW105" s="116"/>
      <c r="CX105" s="116"/>
      <c r="CY105" s="116"/>
      <c r="CZ105" s="116"/>
    </row>
    <row r="106" spans="1:104" hidden="1" x14ac:dyDescent="0.25">
      <c r="A106" s="2"/>
      <c r="B106" s="9"/>
      <c r="C106" s="189"/>
      <c r="D106" s="34"/>
      <c r="E106" s="34"/>
      <c r="F106" s="34"/>
      <c r="G106" s="34"/>
      <c r="H106" s="34"/>
      <c r="I106" s="34"/>
      <c r="J106" s="34"/>
      <c r="R106" s="116"/>
      <c r="S106" s="116"/>
      <c r="T106" s="116"/>
      <c r="U106" s="116"/>
      <c r="V106" s="116"/>
      <c r="W106" s="116"/>
      <c r="X106" s="116"/>
      <c r="Y106" s="116"/>
      <c r="Z106" s="116"/>
      <c r="AA106" s="116"/>
      <c r="AB106" s="116"/>
      <c r="AC106" s="116"/>
      <c r="AD106" s="116"/>
      <c r="AE106" s="116"/>
      <c r="AF106" s="116"/>
      <c r="AG106" s="116"/>
      <c r="AH106" s="116"/>
      <c r="AI106" s="116"/>
      <c r="AJ106" s="116"/>
      <c r="AK106" s="116"/>
      <c r="AL106" s="116"/>
      <c r="AM106" s="116"/>
      <c r="AN106" s="116"/>
      <c r="AO106" s="116"/>
      <c r="AP106" s="116"/>
      <c r="AQ106" s="116"/>
      <c r="AR106" s="116"/>
      <c r="AS106" s="116"/>
      <c r="AT106" s="116"/>
      <c r="AU106" s="116"/>
      <c r="AV106" s="116"/>
      <c r="AW106" s="116"/>
      <c r="AX106" s="116"/>
      <c r="AY106" s="116"/>
      <c r="AZ106" s="116"/>
      <c r="BA106" s="116"/>
      <c r="BB106" s="116"/>
      <c r="BC106" s="116"/>
      <c r="BD106" s="116"/>
      <c r="BE106" s="116"/>
      <c r="BF106" s="116"/>
      <c r="BG106" s="116"/>
      <c r="BH106" s="116"/>
      <c r="BI106" s="116"/>
      <c r="BJ106" s="116"/>
      <c r="BK106" s="116"/>
      <c r="BL106" s="116"/>
      <c r="BM106" s="116"/>
      <c r="BN106" s="116"/>
      <c r="BO106" s="116"/>
      <c r="BP106" s="116"/>
      <c r="BQ106" s="116"/>
      <c r="BR106" s="116"/>
      <c r="BS106" s="116"/>
      <c r="BT106" s="116"/>
      <c r="BU106" s="116"/>
      <c r="BV106" s="116"/>
      <c r="BW106" s="116"/>
      <c r="BX106" s="116"/>
      <c r="BY106" s="116"/>
      <c r="BZ106" s="116"/>
      <c r="CA106" s="116"/>
      <c r="CB106" s="116"/>
      <c r="CC106" s="116"/>
      <c r="CD106" s="116"/>
      <c r="CE106" s="116"/>
      <c r="CF106" s="116"/>
      <c r="CG106" s="116"/>
      <c r="CH106" s="116"/>
      <c r="CI106" s="116"/>
      <c r="CJ106" s="116"/>
      <c r="CK106" s="116"/>
      <c r="CL106" s="116"/>
      <c r="CM106" s="116"/>
      <c r="CN106" s="116"/>
      <c r="CO106" s="116"/>
      <c r="CP106" s="116"/>
      <c r="CQ106" s="116"/>
      <c r="CR106" s="116"/>
      <c r="CS106" s="116"/>
      <c r="CT106" s="116"/>
      <c r="CU106" s="116"/>
      <c r="CV106" s="116"/>
      <c r="CW106" s="116"/>
      <c r="CX106" s="116"/>
      <c r="CY106" s="116"/>
      <c r="CZ106" s="116"/>
    </row>
    <row r="107" spans="1:104" hidden="1" x14ac:dyDescent="0.25">
      <c r="A107" s="4"/>
      <c r="B107" s="5"/>
      <c r="C107" s="193"/>
      <c r="D107" s="35"/>
      <c r="E107" s="35"/>
      <c r="F107" s="35"/>
      <c r="G107" s="35"/>
      <c r="H107" s="35"/>
      <c r="I107" s="35"/>
      <c r="J107" s="35"/>
      <c r="R107" s="116"/>
      <c r="S107" s="116"/>
      <c r="T107" s="116"/>
      <c r="U107" s="116"/>
      <c r="V107" s="116"/>
      <c r="W107" s="116"/>
      <c r="X107" s="116"/>
      <c r="Y107" s="116"/>
      <c r="Z107" s="116"/>
      <c r="AA107" s="116"/>
      <c r="AB107" s="116"/>
      <c r="AC107" s="116"/>
      <c r="AD107" s="116"/>
      <c r="AE107" s="116"/>
      <c r="AF107" s="116"/>
      <c r="AG107" s="116"/>
      <c r="AH107" s="116"/>
      <c r="AI107" s="116"/>
      <c r="AJ107" s="116"/>
      <c r="AK107" s="116"/>
      <c r="AL107" s="116"/>
      <c r="AM107" s="116"/>
      <c r="AN107" s="116"/>
      <c r="AO107" s="116"/>
      <c r="AP107" s="116"/>
      <c r="AQ107" s="116"/>
      <c r="AR107" s="116"/>
      <c r="AS107" s="116"/>
      <c r="AT107" s="116"/>
      <c r="AU107" s="116"/>
      <c r="AV107" s="116"/>
      <c r="AW107" s="116"/>
      <c r="AX107" s="116"/>
      <c r="AY107" s="116"/>
      <c r="AZ107" s="116"/>
      <c r="BA107" s="116"/>
      <c r="BB107" s="116"/>
      <c r="BC107" s="116"/>
      <c r="BD107" s="116"/>
      <c r="BE107" s="116"/>
      <c r="BF107" s="116"/>
      <c r="BG107" s="116"/>
      <c r="BH107" s="116"/>
      <c r="BI107" s="116"/>
      <c r="BJ107" s="116"/>
      <c r="BK107" s="116"/>
      <c r="BL107" s="116"/>
      <c r="BM107" s="116"/>
      <c r="BN107" s="116"/>
      <c r="BO107" s="116"/>
      <c r="BP107" s="116"/>
      <c r="BQ107" s="116"/>
      <c r="BR107" s="116"/>
      <c r="BS107" s="116"/>
      <c r="BT107" s="116"/>
      <c r="BU107" s="116"/>
      <c r="BV107" s="116"/>
      <c r="BW107" s="116"/>
      <c r="BX107" s="116"/>
      <c r="BY107" s="116"/>
      <c r="BZ107" s="116"/>
      <c r="CA107" s="116"/>
      <c r="CB107" s="116"/>
      <c r="CC107" s="116"/>
      <c r="CD107" s="116"/>
      <c r="CE107" s="116"/>
      <c r="CF107" s="116"/>
      <c r="CG107" s="116"/>
      <c r="CH107" s="116"/>
      <c r="CI107" s="116"/>
      <c r="CJ107" s="116"/>
      <c r="CK107" s="116"/>
      <c r="CL107" s="116"/>
      <c r="CM107" s="116"/>
      <c r="CN107" s="116"/>
      <c r="CO107" s="116"/>
      <c r="CP107" s="116"/>
      <c r="CQ107" s="116"/>
      <c r="CR107" s="116"/>
      <c r="CS107" s="116"/>
      <c r="CT107" s="116"/>
      <c r="CU107" s="116"/>
      <c r="CV107" s="116"/>
      <c r="CW107" s="116"/>
      <c r="CX107" s="116"/>
      <c r="CY107" s="116"/>
      <c r="CZ107" s="116"/>
    </row>
    <row r="108" spans="1:104" hidden="1" x14ac:dyDescent="0.25">
      <c r="D108" s="29"/>
      <c r="R108" s="116"/>
      <c r="S108" s="116"/>
      <c r="T108" s="116"/>
      <c r="U108" s="116"/>
      <c r="V108" s="116"/>
      <c r="W108" s="116"/>
      <c r="X108" s="116"/>
      <c r="Y108" s="116"/>
      <c r="Z108" s="116"/>
      <c r="AA108" s="116"/>
      <c r="AB108" s="116"/>
      <c r="AC108" s="116"/>
      <c r="AD108" s="116"/>
      <c r="AE108" s="116"/>
      <c r="AF108" s="116"/>
      <c r="AG108" s="116"/>
      <c r="AH108" s="116"/>
      <c r="AI108" s="116"/>
      <c r="AJ108" s="116"/>
      <c r="AK108" s="116"/>
      <c r="AL108" s="116"/>
      <c r="AM108" s="116"/>
      <c r="AN108" s="116"/>
      <c r="AO108" s="116"/>
      <c r="AP108" s="116"/>
      <c r="AQ108" s="116"/>
      <c r="AR108" s="116"/>
      <c r="AS108" s="116"/>
      <c r="AT108" s="116"/>
      <c r="AU108" s="116"/>
      <c r="AV108" s="116"/>
      <c r="AW108" s="116"/>
      <c r="AX108" s="116"/>
      <c r="AY108" s="116"/>
      <c r="AZ108" s="116"/>
      <c r="BA108" s="116"/>
      <c r="BB108" s="116"/>
      <c r="BC108" s="116"/>
      <c r="BD108" s="116"/>
      <c r="BE108" s="116"/>
      <c r="BF108" s="116"/>
      <c r="BG108" s="116"/>
      <c r="BH108" s="116"/>
      <c r="BI108" s="116"/>
      <c r="BJ108" s="116"/>
      <c r="BK108" s="116"/>
      <c r="BL108" s="116"/>
      <c r="BM108" s="116"/>
      <c r="BN108" s="116"/>
      <c r="BO108" s="116"/>
      <c r="BP108" s="116"/>
      <c r="BQ108" s="116"/>
      <c r="BR108" s="116"/>
      <c r="BS108" s="116"/>
      <c r="BT108" s="116"/>
      <c r="BU108" s="116"/>
      <c r="BV108" s="116"/>
      <c r="BW108" s="116"/>
      <c r="BX108" s="116"/>
      <c r="BY108" s="116"/>
      <c r="BZ108" s="116"/>
      <c r="CA108" s="116"/>
      <c r="CB108" s="116"/>
      <c r="CC108" s="116"/>
      <c r="CD108" s="116"/>
      <c r="CE108" s="116"/>
      <c r="CF108" s="116"/>
      <c r="CG108" s="116"/>
      <c r="CH108" s="116"/>
      <c r="CI108" s="116"/>
      <c r="CJ108" s="116"/>
      <c r="CK108" s="116"/>
      <c r="CL108" s="116"/>
      <c r="CM108" s="116"/>
      <c r="CN108" s="116"/>
      <c r="CO108" s="116"/>
      <c r="CP108" s="116"/>
      <c r="CQ108" s="116"/>
      <c r="CR108" s="116"/>
      <c r="CS108" s="116"/>
      <c r="CT108" s="116"/>
      <c r="CU108" s="116"/>
      <c r="CV108" s="116"/>
      <c r="CW108" s="116"/>
      <c r="CX108" s="116"/>
      <c r="CY108" s="116"/>
      <c r="CZ108" s="116"/>
    </row>
    <row r="109" spans="1:104" x14ac:dyDescent="0.25">
      <c r="D109" s="29"/>
      <c r="R109" s="116"/>
      <c r="S109" s="116"/>
      <c r="T109" s="116"/>
      <c r="U109" s="116"/>
      <c r="V109" s="116"/>
      <c r="W109" s="116"/>
      <c r="X109" s="116"/>
      <c r="Y109" s="116"/>
      <c r="Z109" s="116"/>
      <c r="AA109" s="116"/>
      <c r="AB109" s="116"/>
      <c r="AC109" s="116"/>
      <c r="AD109" s="116"/>
      <c r="AE109" s="116"/>
      <c r="AF109" s="116"/>
      <c r="AG109" s="116"/>
      <c r="AH109" s="116"/>
      <c r="AI109" s="116"/>
      <c r="AJ109" s="116"/>
      <c r="AK109" s="116"/>
      <c r="AL109" s="116"/>
      <c r="AM109" s="116"/>
      <c r="AN109" s="116"/>
      <c r="AO109" s="116"/>
      <c r="AP109" s="116"/>
      <c r="AQ109" s="116"/>
      <c r="AR109" s="116"/>
      <c r="AS109" s="116"/>
      <c r="AT109" s="116"/>
      <c r="AU109" s="116"/>
      <c r="AV109" s="116"/>
      <c r="AW109" s="116"/>
      <c r="AX109" s="116"/>
      <c r="AY109" s="116"/>
      <c r="AZ109" s="116"/>
      <c r="BA109" s="116"/>
      <c r="BB109" s="116"/>
      <c r="BC109" s="116"/>
      <c r="BD109" s="116"/>
      <c r="BE109" s="116"/>
      <c r="BF109" s="116"/>
      <c r="BG109" s="116"/>
      <c r="BH109" s="116"/>
      <c r="BI109" s="116"/>
      <c r="BJ109" s="116"/>
      <c r="BK109" s="116"/>
      <c r="BL109" s="116"/>
      <c r="BM109" s="116"/>
      <c r="BN109" s="116"/>
      <c r="BO109" s="116"/>
      <c r="BP109" s="116"/>
      <c r="BQ109" s="116"/>
      <c r="BR109" s="116"/>
      <c r="BS109" s="116"/>
      <c r="BT109" s="116"/>
      <c r="BU109" s="116"/>
      <c r="BV109" s="116"/>
      <c r="BW109" s="116"/>
      <c r="BX109" s="116"/>
      <c r="BY109" s="116"/>
      <c r="BZ109" s="116"/>
      <c r="CA109" s="116"/>
      <c r="CB109" s="116"/>
      <c r="CC109" s="116"/>
      <c r="CD109" s="116"/>
      <c r="CE109" s="116"/>
      <c r="CF109" s="116"/>
      <c r="CG109" s="116"/>
      <c r="CH109" s="116"/>
      <c r="CI109" s="116"/>
      <c r="CJ109" s="116"/>
      <c r="CK109" s="116"/>
      <c r="CL109" s="116"/>
      <c r="CM109" s="116"/>
      <c r="CN109" s="116"/>
      <c r="CO109" s="116"/>
      <c r="CP109" s="116"/>
      <c r="CQ109" s="116"/>
      <c r="CR109" s="116"/>
      <c r="CS109" s="116"/>
      <c r="CT109" s="116"/>
      <c r="CU109" s="116"/>
      <c r="CV109" s="116"/>
      <c r="CW109" s="116"/>
      <c r="CX109" s="116"/>
      <c r="CY109" s="116"/>
      <c r="CZ109" s="116"/>
    </row>
    <row r="110" spans="1:104" x14ac:dyDescent="0.25">
      <c r="D110" s="29"/>
      <c r="R110" s="116"/>
      <c r="S110" s="116"/>
      <c r="T110" s="116"/>
      <c r="U110" s="116"/>
      <c r="V110" s="116"/>
      <c r="W110" s="116"/>
      <c r="X110" s="116"/>
      <c r="Y110" s="116"/>
      <c r="Z110" s="116"/>
      <c r="AA110" s="116"/>
      <c r="AB110" s="116"/>
      <c r="AC110" s="116"/>
      <c r="AD110" s="116"/>
      <c r="AE110" s="116"/>
      <c r="AF110" s="116"/>
      <c r="AG110" s="116"/>
      <c r="AH110" s="116"/>
      <c r="AI110" s="116"/>
      <c r="AJ110" s="116"/>
      <c r="AK110" s="116"/>
      <c r="AL110" s="116"/>
      <c r="AM110" s="116"/>
      <c r="AN110" s="116"/>
      <c r="AO110" s="116"/>
      <c r="AP110" s="116"/>
      <c r="AQ110" s="116"/>
      <c r="AR110" s="116"/>
      <c r="AS110" s="116"/>
      <c r="AT110" s="116"/>
      <c r="AU110" s="116"/>
      <c r="AV110" s="116"/>
      <c r="AW110" s="116"/>
      <c r="AX110" s="116"/>
      <c r="AY110" s="116"/>
      <c r="AZ110" s="116"/>
      <c r="BA110" s="116"/>
      <c r="BB110" s="116"/>
      <c r="BC110" s="116"/>
      <c r="BD110" s="116"/>
      <c r="BE110" s="116"/>
      <c r="BF110" s="116"/>
      <c r="BG110" s="116"/>
      <c r="BH110" s="116"/>
      <c r="BI110" s="116"/>
      <c r="BJ110" s="116"/>
      <c r="BK110" s="116"/>
      <c r="BL110" s="116"/>
      <c r="BM110" s="116"/>
      <c r="BN110" s="116"/>
      <c r="BO110" s="116"/>
      <c r="BP110" s="116"/>
      <c r="BQ110" s="116"/>
      <c r="BR110" s="116"/>
      <c r="BS110" s="116"/>
      <c r="BT110" s="116"/>
      <c r="BU110" s="116"/>
      <c r="BV110" s="116"/>
      <c r="BW110" s="116"/>
      <c r="BX110" s="116"/>
      <c r="BY110" s="116"/>
      <c r="BZ110" s="116"/>
      <c r="CA110" s="116"/>
      <c r="CB110" s="116"/>
      <c r="CC110" s="116"/>
      <c r="CD110" s="116"/>
      <c r="CE110" s="116"/>
      <c r="CF110" s="116"/>
      <c r="CG110" s="116"/>
      <c r="CH110" s="116"/>
      <c r="CI110" s="116"/>
      <c r="CJ110" s="116"/>
      <c r="CK110" s="116"/>
      <c r="CL110" s="116"/>
      <c r="CM110" s="116"/>
      <c r="CN110" s="116"/>
      <c r="CO110" s="116"/>
      <c r="CP110" s="116"/>
      <c r="CQ110" s="116"/>
      <c r="CR110" s="116"/>
      <c r="CS110" s="116"/>
      <c r="CT110" s="116"/>
      <c r="CU110" s="116"/>
      <c r="CV110" s="116"/>
      <c r="CW110" s="116"/>
      <c r="CX110" s="116"/>
      <c r="CY110" s="116"/>
      <c r="CZ110" s="116"/>
    </row>
    <row r="111" spans="1:104" x14ac:dyDescent="0.25">
      <c r="D111" s="29"/>
      <c r="R111" s="116"/>
      <c r="S111" s="116"/>
      <c r="T111" s="116"/>
      <c r="U111" s="116"/>
      <c r="V111" s="116"/>
      <c r="W111" s="116"/>
      <c r="X111" s="116"/>
      <c r="Y111" s="116"/>
      <c r="Z111" s="116"/>
      <c r="AA111" s="116"/>
      <c r="AB111" s="116"/>
      <c r="AC111" s="116"/>
      <c r="AD111" s="116"/>
      <c r="AE111" s="116"/>
      <c r="AF111" s="116"/>
      <c r="AG111" s="116"/>
      <c r="AH111" s="116"/>
      <c r="AI111" s="116"/>
      <c r="AJ111" s="116"/>
      <c r="AK111" s="116"/>
      <c r="AL111" s="116"/>
      <c r="AM111" s="116"/>
      <c r="AN111" s="116"/>
      <c r="AO111" s="116"/>
      <c r="AP111" s="116"/>
      <c r="AQ111" s="116"/>
      <c r="AR111" s="116"/>
      <c r="AS111" s="116"/>
      <c r="AT111" s="116"/>
      <c r="AU111" s="116"/>
      <c r="AV111" s="116"/>
      <c r="AW111" s="116"/>
      <c r="AX111" s="116"/>
      <c r="AY111" s="116"/>
      <c r="AZ111" s="116"/>
      <c r="BA111" s="116"/>
      <c r="BB111" s="116"/>
      <c r="BC111" s="116"/>
      <c r="BD111" s="116"/>
      <c r="BE111" s="116"/>
      <c r="BF111" s="116"/>
      <c r="BG111" s="116"/>
      <c r="BH111" s="116"/>
      <c r="BI111" s="116"/>
      <c r="BJ111" s="116"/>
      <c r="BK111" s="116"/>
      <c r="BL111" s="116"/>
      <c r="BM111" s="116"/>
      <c r="BN111" s="116"/>
      <c r="BO111" s="116"/>
      <c r="BP111" s="116"/>
      <c r="BQ111" s="116"/>
      <c r="BR111" s="116"/>
      <c r="BS111" s="116"/>
      <c r="BT111" s="116"/>
      <c r="BU111" s="116"/>
      <c r="BV111" s="116"/>
      <c r="BW111" s="116"/>
      <c r="BX111" s="116"/>
      <c r="BY111" s="116"/>
      <c r="BZ111" s="116"/>
      <c r="CA111" s="116"/>
      <c r="CB111" s="116"/>
      <c r="CC111" s="116"/>
      <c r="CD111" s="116"/>
      <c r="CE111" s="116"/>
      <c r="CF111" s="116"/>
      <c r="CG111" s="116"/>
      <c r="CH111" s="116"/>
      <c r="CI111" s="116"/>
      <c r="CJ111" s="116"/>
      <c r="CK111" s="116"/>
      <c r="CL111" s="116"/>
      <c r="CM111" s="116"/>
      <c r="CN111" s="116"/>
      <c r="CO111" s="116"/>
      <c r="CP111" s="116"/>
      <c r="CQ111" s="116"/>
      <c r="CR111" s="116"/>
      <c r="CS111" s="116"/>
      <c r="CT111" s="116"/>
      <c r="CU111" s="116"/>
      <c r="CV111" s="116"/>
      <c r="CW111" s="116"/>
      <c r="CX111" s="116"/>
      <c r="CY111" s="116"/>
      <c r="CZ111" s="116"/>
    </row>
    <row r="112" spans="1:104" x14ac:dyDescent="0.25">
      <c r="D112" s="29"/>
      <c r="R112" s="116"/>
      <c r="S112" s="116"/>
      <c r="T112" s="116"/>
      <c r="U112" s="116"/>
      <c r="V112" s="116"/>
      <c r="W112" s="116"/>
      <c r="X112" s="116"/>
      <c r="Y112" s="116"/>
      <c r="Z112" s="116"/>
      <c r="AA112" s="116"/>
      <c r="AB112" s="116"/>
      <c r="AC112" s="116"/>
      <c r="AD112" s="116"/>
      <c r="AE112" s="116"/>
      <c r="AF112" s="116"/>
      <c r="AG112" s="116"/>
      <c r="AH112" s="116"/>
      <c r="AI112" s="116"/>
      <c r="AJ112" s="116"/>
      <c r="AK112" s="116"/>
      <c r="AL112" s="116"/>
      <c r="AM112" s="116"/>
      <c r="AN112" s="116"/>
      <c r="AO112" s="116"/>
      <c r="AP112" s="116"/>
      <c r="AQ112" s="116"/>
      <c r="AR112" s="116"/>
      <c r="AS112" s="116"/>
      <c r="AT112" s="116"/>
      <c r="AU112" s="116"/>
      <c r="AV112" s="116"/>
      <c r="AW112" s="116"/>
      <c r="AX112" s="116"/>
      <c r="AY112" s="116"/>
      <c r="AZ112" s="116"/>
      <c r="BA112" s="116"/>
      <c r="BB112" s="116"/>
      <c r="BC112" s="116"/>
      <c r="BD112" s="116"/>
      <c r="BE112" s="116"/>
      <c r="BF112" s="116"/>
      <c r="BG112" s="116"/>
      <c r="BH112" s="116"/>
      <c r="BI112" s="116"/>
      <c r="BJ112" s="116"/>
      <c r="BK112" s="116"/>
      <c r="BL112" s="116"/>
      <c r="BM112" s="116"/>
      <c r="BN112" s="116"/>
      <c r="BO112" s="116"/>
      <c r="BP112" s="116"/>
      <c r="BQ112" s="116"/>
      <c r="BR112" s="116"/>
      <c r="BS112" s="116"/>
      <c r="BT112" s="116"/>
      <c r="BU112" s="116"/>
      <c r="BV112" s="116"/>
      <c r="BW112" s="116"/>
      <c r="BX112" s="116"/>
      <c r="BY112" s="116"/>
      <c r="BZ112" s="116"/>
      <c r="CA112" s="116"/>
      <c r="CB112" s="116"/>
      <c r="CC112" s="116"/>
      <c r="CD112" s="116"/>
      <c r="CE112" s="116"/>
      <c r="CF112" s="116"/>
      <c r="CG112" s="116"/>
      <c r="CH112" s="116"/>
      <c r="CI112" s="116"/>
      <c r="CJ112" s="116"/>
      <c r="CK112" s="116"/>
      <c r="CL112" s="116"/>
      <c r="CM112" s="116"/>
      <c r="CN112" s="116"/>
      <c r="CO112" s="116"/>
      <c r="CP112" s="116"/>
      <c r="CQ112" s="116"/>
      <c r="CR112" s="116"/>
      <c r="CS112" s="116"/>
      <c r="CT112" s="116"/>
      <c r="CU112" s="116"/>
      <c r="CV112" s="116"/>
      <c r="CW112" s="116"/>
      <c r="CX112" s="116"/>
      <c r="CY112" s="116"/>
      <c r="CZ112" s="116"/>
    </row>
    <row r="113" spans="4:104" x14ac:dyDescent="0.25">
      <c r="D113" s="29"/>
      <c r="R113" s="116"/>
      <c r="S113" s="116"/>
      <c r="T113" s="116"/>
      <c r="U113" s="116"/>
      <c r="V113" s="116"/>
      <c r="W113" s="116"/>
      <c r="X113" s="116"/>
      <c r="Y113" s="116"/>
      <c r="Z113" s="116"/>
      <c r="AA113" s="116"/>
      <c r="AB113" s="116"/>
      <c r="AC113" s="116"/>
      <c r="AD113" s="116"/>
      <c r="AE113" s="116"/>
      <c r="AF113" s="116"/>
      <c r="AG113" s="116"/>
      <c r="AH113" s="116"/>
      <c r="AI113" s="116"/>
      <c r="AJ113" s="116"/>
      <c r="AK113" s="116"/>
      <c r="AL113" s="116"/>
      <c r="AM113" s="116"/>
      <c r="AN113" s="116"/>
      <c r="AO113" s="116"/>
      <c r="AP113" s="116"/>
      <c r="AQ113" s="116"/>
      <c r="AR113" s="116"/>
      <c r="AS113" s="116"/>
      <c r="AT113" s="116"/>
      <c r="AU113" s="116"/>
      <c r="AV113" s="116"/>
      <c r="AW113" s="116"/>
      <c r="AX113" s="116"/>
      <c r="AY113" s="116"/>
      <c r="AZ113" s="116"/>
      <c r="BA113" s="116"/>
      <c r="BB113" s="116"/>
      <c r="BC113" s="116"/>
      <c r="BD113" s="116"/>
      <c r="BE113" s="116"/>
      <c r="BF113" s="116"/>
      <c r="BG113" s="116"/>
      <c r="BH113" s="116"/>
      <c r="BI113" s="116"/>
      <c r="BJ113" s="116"/>
      <c r="BK113" s="116"/>
      <c r="BL113" s="116"/>
      <c r="BM113" s="116"/>
      <c r="BN113" s="116"/>
      <c r="BO113" s="116"/>
      <c r="BP113" s="116"/>
      <c r="BQ113" s="116"/>
      <c r="BR113" s="116"/>
      <c r="BS113" s="116"/>
      <c r="BT113" s="116"/>
      <c r="BU113" s="116"/>
      <c r="BV113" s="116"/>
      <c r="BW113" s="116"/>
      <c r="BX113" s="116"/>
      <c r="BY113" s="116"/>
      <c r="BZ113" s="116"/>
      <c r="CA113" s="116"/>
      <c r="CB113" s="116"/>
      <c r="CC113" s="116"/>
      <c r="CD113" s="116"/>
      <c r="CE113" s="116"/>
      <c r="CF113" s="116"/>
      <c r="CG113" s="116"/>
      <c r="CH113" s="116"/>
      <c r="CI113" s="116"/>
      <c r="CJ113" s="116"/>
      <c r="CK113" s="116"/>
      <c r="CL113" s="116"/>
      <c r="CM113" s="116"/>
      <c r="CN113" s="116"/>
      <c r="CO113" s="116"/>
      <c r="CP113" s="116"/>
      <c r="CQ113" s="116"/>
      <c r="CR113" s="116"/>
      <c r="CS113" s="116"/>
      <c r="CT113" s="116"/>
      <c r="CU113" s="116"/>
      <c r="CV113" s="116"/>
      <c r="CW113" s="116"/>
      <c r="CX113" s="116"/>
      <c r="CY113" s="116"/>
      <c r="CZ113" s="116"/>
    </row>
    <row r="114" spans="4:104" x14ac:dyDescent="0.25">
      <c r="D114" s="29"/>
      <c r="R114" s="116"/>
      <c r="S114" s="116"/>
      <c r="T114" s="116"/>
      <c r="U114" s="116"/>
      <c r="V114" s="116"/>
      <c r="W114" s="116"/>
      <c r="X114" s="116"/>
      <c r="Y114" s="116"/>
      <c r="Z114" s="116"/>
      <c r="AA114" s="116"/>
      <c r="AB114" s="116"/>
      <c r="AC114" s="116"/>
      <c r="AD114" s="116"/>
      <c r="AE114" s="116"/>
      <c r="AF114" s="116"/>
      <c r="AG114" s="116"/>
      <c r="AH114" s="116"/>
      <c r="AI114" s="116"/>
      <c r="AJ114" s="116"/>
      <c r="AK114" s="116"/>
      <c r="AL114" s="116"/>
      <c r="AM114" s="116"/>
      <c r="AN114" s="116"/>
      <c r="AO114" s="116"/>
      <c r="AP114" s="116"/>
      <c r="AQ114" s="116"/>
      <c r="AR114" s="116"/>
      <c r="AS114" s="116"/>
      <c r="AT114" s="116"/>
      <c r="AU114" s="116"/>
      <c r="AV114" s="116"/>
      <c r="AW114" s="116"/>
      <c r="AX114" s="116"/>
      <c r="AY114" s="116"/>
      <c r="AZ114" s="116"/>
      <c r="BA114" s="116"/>
      <c r="BB114" s="116"/>
      <c r="BC114" s="116"/>
      <c r="BD114" s="116"/>
      <c r="BE114" s="116"/>
      <c r="BF114" s="116"/>
      <c r="BG114" s="116"/>
      <c r="BH114" s="116"/>
      <c r="BI114" s="116"/>
      <c r="BJ114" s="116"/>
      <c r="BK114" s="116"/>
      <c r="BL114" s="116"/>
      <c r="BM114" s="116"/>
      <c r="BN114" s="116"/>
      <c r="BO114" s="116"/>
      <c r="BP114" s="116"/>
      <c r="BQ114" s="116"/>
      <c r="BR114" s="116"/>
      <c r="BS114" s="116"/>
      <c r="BT114" s="116"/>
      <c r="BU114" s="116"/>
      <c r="BV114" s="116"/>
      <c r="BW114" s="116"/>
      <c r="BX114" s="116"/>
      <c r="BY114" s="116"/>
      <c r="BZ114" s="116"/>
      <c r="CA114" s="116"/>
      <c r="CB114" s="116"/>
      <c r="CC114" s="116"/>
      <c r="CD114" s="116"/>
      <c r="CE114" s="116"/>
      <c r="CF114" s="116"/>
      <c r="CG114" s="116"/>
      <c r="CH114" s="116"/>
      <c r="CI114" s="116"/>
      <c r="CJ114" s="116"/>
      <c r="CK114" s="116"/>
      <c r="CL114" s="116"/>
      <c r="CM114" s="116"/>
      <c r="CN114" s="116"/>
      <c r="CO114" s="116"/>
      <c r="CP114" s="116"/>
      <c r="CQ114" s="116"/>
      <c r="CR114" s="116"/>
      <c r="CS114" s="116"/>
      <c r="CT114" s="116"/>
      <c r="CU114" s="116"/>
      <c r="CV114" s="116"/>
      <c r="CW114" s="116"/>
      <c r="CX114" s="116"/>
      <c r="CY114" s="116"/>
      <c r="CZ114" s="116"/>
    </row>
    <row r="115" spans="4:104" x14ac:dyDescent="0.25">
      <c r="D115" s="29"/>
      <c r="R115" s="116"/>
      <c r="S115" s="116"/>
      <c r="T115" s="116"/>
      <c r="U115" s="116"/>
      <c r="V115" s="116"/>
      <c r="W115" s="116"/>
      <c r="X115" s="116"/>
      <c r="Y115" s="116"/>
      <c r="Z115" s="116"/>
      <c r="AA115" s="116"/>
      <c r="AB115" s="116"/>
      <c r="AC115" s="116"/>
      <c r="AD115" s="116"/>
      <c r="AE115" s="116"/>
      <c r="AF115" s="116"/>
      <c r="AG115" s="116"/>
      <c r="AH115" s="116"/>
      <c r="AI115" s="116"/>
      <c r="AJ115" s="116"/>
      <c r="AK115" s="116"/>
      <c r="AL115" s="116"/>
      <c r="AM115" s="116"/>
      <c r="AN115" s="116"/>
      <c r="AO115" s="116"/>
      <c r="AP115" s="116"/>
      <c r="AQ115" s="116"/>
      <c r="AR115" s="116"/>
      <c r="AS115" s="116"/>
      <c r="AT115" s="116"/>
      <c r="AU115" s="116"/>
      <c r="AV115" s="116"/>
      <c r="AW115" s="116"/>
      <c r="AX115" s="116"/>
      <c r="AY115" s="116"/>
      <c r="AZ115" s="116"/>
      <c r="BA115" s="116"/>
      <c r="BB115" s="116"/>
      <c r="BC115" s="116"/>
      <c r="BD115" s="116"/>
      <c r="BE115" s="116"/>
      <c r="BF115" s="116"/>
      <c r="BG115" s="116"/>
      <c r="BH115" s="116"/>
      <c r="BI115" s="116"/>
      <c r="BJ115" s="116"/>
      <c r="BK115" s="116"/>
      <c r="BL115" s="116"/>
      <c r="BM115" s="116"/>
      <c r="BN115" s="116"/>
      <c r="BO115" s="116"/>
      <c r="BP115" s="116"/>
      <c r="BQ115" s="116"/>
      <c r="BR115" s="116"/>
      <c r="BS115" s="116"/>
      <c r="BT115" s="116"/>
      <c r="BU115" s="116"/>
      <c r="BV115" s="116"/>
      <c r="BW115" s="116"/>
      <c r="BX115" s="116"/>
      <c r="BY115" s="116"/>
      <c r="BZ115" s="116"/>
      <c r="CA115" s="116"/>
      <c r="CB115" s="116"/>
      <c r="CC115" s="116"/>
      <c r="CD115" s="116"/>
      <c r="CE115" s="116"/>
      <c r="CF115" s="116"/>
      <c r="CG115" s="116"/>
      <c r="CH115" s="116"/>
      <c r="CI115" s="116"/>
      <c r="CJ115" s="116"/>
      <c r="CK115" s="116"/>
      <c r="CL115" s="116"/>
      <c r="CM115" s="116"/>
      <c r="CN115" s="116"/>
      <c r="CO115" s="116"/>
      <c r="CP115" s="116"/>
      <c r="CQ115" s="116"/>
      <c r="CR115" s="116"/>
      <c r="CS115" s="116"/>
      <c r="CT115" s="116"/>
      <c r="CU115" s="116"/>
      <c r="CV115" s="116"/>
      <c r="CW115" s="116"/>
      <c r="CX115" s="116"/>
      <c r="CY115" s="116"/>
      <c r="CZ115" s="116"/>
    </row>
    <row r="116" spans="4:104" x14ac:dyDescent="0.25">
      <c r="D116" s="29"/>
      <c r="R116" s="116"/>
      <c r="S116" s="116"/>
      <c r="T116" s="116"/>
      <c r="U116" s="116"/>
      <c r="V116" s="116"/>
      <c r="W116" s="116"/>
      <c r="X116" s="116"/>
      <c r="Y116" s="116"/>
      <c r="Z116" s="116"/>
      <c r="AA116" s="116"/>
      <c r="AB116" s="116"/>
      <c r="AC116" s="116"/>
      <c r="AD116" s="116"/>
      <c r="AE116" s="116"/>
      <c r="AF116" s="116"/>
      <c r="AG116" s="116"/>
      <c r="AH116" s="116"/>
      <c r="AI116" s="116"/>
      <c r="AJ116" s="116"/>
      <c r="AK116" s="116"/>
      <c r="AL116" s="116"/>
      <c r="AM116" s="116"/>
      <c r="AN116" s="116"/>
      <c r="AO116" s="116"/>
      <c r="AP116" s="116"/>
      <c r="AQ116" s="116"/>
      <c r="AR116" s="116"/>
      <c r="AS116" s="116"/>
      <c r="AT116" s="116"/>
      <c r="AU116" s="116"/>
      <c r="AV116" s="116"/>
      <c r="AW116" s="116"/>
      <c r="AX116" s="116"/>
      <c r="AY116" s="116"/>
      <c r="AZ116" s="116"/>
      <c r="BA116" s="116"/>
      <c r="BB116" s="116"/>
      <c r="BC116" s="116"/>
      <c r="BD116" s="116"/>
      <c r="BE116" s="116"/>
      <c r="BF116" s="116"/>
      <c r="BG116" s="116"/>
      <c r="BH116" s="116"/>
      <c r="BI116" s="116"/>
      <c r="BJ116" s="116"/>
      <c r="BK116" s="116"/>
      <c r="BL116" s="116"/>
      <c r="BM116" s="116"/>
      <c r="BN116" s="116"/>
      <c r="BO116" s="116"/>
      <c r="BP116" s="116"/>
      <c r="BQ116" s="116"/>
      <c r="BR116" s="116"/>
      <c r="BS116" s="116"/>
      <c r="BT116" s="116"/>
      <c r="BU116" s="116"/>
      <c r="BV116" s="116"/>
      <c r="BW116" s="116"/>
      <c r="BX116" s="116"/>
      <c r="BY116" s="116"/>
      <c r="BZ116" s="116"/>
      <c r="CA116" s="116"/>
      <c r="CB116" s="116"/>
      <c r="CC116" s="116"/>
      <c r="CD116" s="116"/>
      <c r="CE116" s="116"/>
      <c r="CF116" s="116"/>
      <c r="CG116" s="116"/>
      <c r="CH116" s="116"/>
      <c r="CI116" s="116"/>
      <c r="CJ116" s="116"/>
      <c r="CK116" s="116"/>
      <c r="CL116" s="116"/>
      <c r="CM116" s="116"/>
      <c r="CN116" s="116"/>
      <c r="CO116" s="116"/>
      <c r="CP116" s="116"/>
      <c r="CQ116" s="116"/>
      <c r="CR116" s="116"/>
      <c r="CS116" s="116"/>
      <c r="CT116" s="116"/>
      <c r="CU116" s="116"/>
      <c r="CV116" s="116"/>
      <c r="CW116" s="116"/>
      <c r="CX116" s="116"/>
      <c r="CY116" s="116"/>
      <c r="CZ116" s="116"/>
    </row>
    <row r="117" spans="4:104" x14ac:dyDescent="0.25">
      <c r="D117" s="29"/>
      <c r="R117" s="116"/>
      <c r="S117" s="116"/>
      <c r="T117" s="116"/>
      <c r="U117" s="116"/>
      <c r="V117" s="116"/>
      <c r="W117" s="116"/>
      <c r="X117" s="116"/>
      <c r="Y117" s="116"/>
      <c r="Z117" s="116"/>
      <c r="AA117" s="116"/>
      <c r="AB117" s="116"/>
      <c r="AC117" s="116"/>
      <c r="AD117" s="116"/>
      <c r="AE117" s="116"/>
      <c r="AF117" s="116"/>
      <c r="AG117" s="116"/>
      <c r="AH117" s="116"/>
      <c r="AI117" s="116"/>
      <c r="AJ117" s="116"/>
      <c r="AK117" s="116"/>
      <c r="AL117" s="116"/>
      <c r="AM117" s="116"/>
      <c r="AN117" s="116"/>
      <c r="AO117" s="116"/>
      <c r="AP117" s="116"/>
      <c r="AQ117" s="116"/>
      <c r="AR117" s="116"/>
      <c r="AS117" s="116"/>
      <c r="AT117" s="116"/>
      <c r="AU117" s="116"/>
      <c r="AV117" s="116"/>
      <c r="AW117" s="116"/>
      <c r="AX117" s="116"/>
      <c r="AY117" s="116"/>
      <c r="AZ117" s="116"/>
      <c r="BA117" s="116"/>
      <c r="BB117" s="116"/>
      <c r="BC117" s="116"/>
      <c r="BD117" s="116"/>
      <c r="BE117" s="116"/>
      <c r="BF117" s="116"/>
      <c r="BG117" s="116"/>
      <c r="BH117" s="116"/>
      <c r="BI117" s="116"/>
      <c r="BJ117" s="116"/>
      <c r="BK117" s="116"/>
      <c r="BL117" s="116"/>
      <c r="BM117" s="116"/>
      <c r="BN117" s="116"/>
      <c r="BO117" s="116"/>
      <c r="BP117" s="116"/>
      <c r="BQ117" s="116"/>
      <c r="BR117" s="116"/>
      <c r="BS117" s="116"/>
      <c r="BT117" s="116"/>
      <c r="BU117" s="116"/>
      <c r="BV117" s="116"/>
      <c r="BW117" s="116"/>
      <c r="BX117" s="116"/>
      <c r="BY117" s="116"/>
      <c r="BZ117" s="116"/>
      <c r="CA117" s="116"/>
      <c r="CB117" s="116"/>
      <c r="CC117" s="116"/>
      <c r="CD117" s="116"/>
      <c r="CE117" s="116"/>
      <c r="CF117" s="116"/>
      <c r="CG117" s="116"/>
      <c r="CH117" s="116"/>
      <c r="CI117" s="116"/>
      <c r="CJ117" s="116"/>
      <c r="CK117" s="116"/>
      <c r="CL117" s="116"/>
      <c r="CM117" s="116"/>
      <c r="CN117" s="116"/>
      <c r="CO117" s="116"/>
      <c r="CP117" s="116"/>
      <c r="CQ117" s="116"/>
      <c r="CR117" s="116"/>
      <c r="CS117" s="116"/>
      <c r="CT117" s="116"/>
      <c r="CU117" s="116"/>
      <c r="CV117" s="116"/>
      <c r="CW117" s="116"/>
      <c r="CX117" s="116"/>
      <c r="CY117" s="116"/>
      <c r="CZ117" s="116"/>
    </row>
    <row r="118" spans="4:104" x14ac:dyDescent="0.25">
      <c r="D118" s="29"/>
    </row>
    <row r="119" spans="4:104" x14ac:dyDescent="0.25">
      <c r="D119" s="29"/>
    </row>
    <row r="120" spans="4:104" x14ac:dyDescent="0.25">
      <c r="D120" s="29"/>
    </row>
    <row r="121" spans="4:104" x14ac:dyDescent="0.25">
      <c r="D121" s="29"/>
    </row>
    <row r="122" spans="4:104" x14ac:dyDescent="0.25">
      <c r="D122" s="29"/>
    </row>
    <row r="123" spans="4:104" x14ac:dyDescent="0.25">
      <c r="D123" s="29"/>
    </row>
    <row r="124" spans="4:104" x14ac:dyDescent="0.25">
      <c r="D124" s="29"/>
    </row>
    <row r="125" spans="4:104" x14ac:dyDescent="0.25">
      <c r="D125" s="29"/>
    </row>
    <row r="126" spans="4:104" x14ac:dyDescent="0.25">
      <c r="D126" s="29"/>
    </row>
    <row r="127" spans="4:104" x14ac:dyDescent="0.25">
      <c r="D127" s="29"/>
    </row>
    <row r="128" spans="4:104" x14ac:dyDescent="0.25">
      <c r="D128" s="29"/>
    </row>
    <row r="129" spans="4:4" x14ac:dyDescent="0.25">
      <c r="D129" s="29"/>
    </row>
    <row r="130" spans="4:4" x14ac:dyDescent="0.25">
      <c r="D130" s="29"/>
    </row>
    <row r="131" spans="4:4" x14ac:dyDescent="0.25">
      <c r="D131" s="29"/>
    </row>
    <row r="132" spans="4:4" x14ac:dyDescent="0.25">
      <c r="D132" s="29"/>
    </row>
    <row r="133" spans="4:4" x14ac:dyDescent="0.25">
      <c r="D133" s="29"/>
    </row>
    <row r="134" spans="4:4" x14ac:dyDescent="0.25">
      <c r="D134" s="29"/>
    </row>
    <row r="135" spans="4:4" x14ac:dyDescent="0.25">
      <c r="D135" s="29"/>
    </row>
    <row r="136" spans="4:4" x14ac:dyDescent="0.25">
      <c r="D136" s="29"/>
    </row>
    <row r="137" spans="4:4" x14ac:dyDescent="0.25">
      <c r="D137" s="29"/>
    </row>
    <row r="138" spans="4:4" x14ac:dyDescent="0.25">
      <c r="D138" s="29"/>
    </row>
    <row r="139" spans="4:4" x14ac:dyDescent="0.25">
      <c r="D139" s="29"/>
    </row>
    <row r="140" spans="4:4" x14ac:dyDescent="0.25">
      <c r="D140" s="29"/>
    </row>
    <row r="141" spans="4:4" x14ac:dyDescent="0.25">
      <c r="D141" s="29"/>
    </row>
    <row r="142" spans="4:4" x14ac:dyDescent="0.25">
      <c r="D142" s="29"/>
    </row>
    <row r="143" spans="4:4" x14ac:dyDescent="0.25">
      <c r="D143" s="29"/>
    </row>
    <row r="144" spans="4:4" x14ac:dyDescent="0.25">
      <c r="D144" s="29"/>
    </row>
    <row r="145" spans="4:4" x14ac:dyDescent="0.25">
      <c r="D145" s="29"/>
    </row>
    <row r="146" spans="4:4" x14ac:dyDescent="0.25">
      <c r="D146" s="29"/>
    </row>
    <row r="147" spans="4:4" x14ac:dyDescent="0.25">
      <c r="D147" s="29"/>
    </row>
    <row r="148" spans="4:4" x14ac:dyDescent="0.25">
      <c r="D148" s="29"/>
    </row>
    <row r="149" spans="4:4" x14ac:dyDescent="0.25">
      <c r="D149" s="29"/>
    </row>
    <row r="150" spans="4:4" x14ac:dyDescent="0.25">
      <c r="D150" s="29"/>
    </row>
    <row r="151" spans="4:4" x14ac:dyDescent="0.25">
      <c r="D151" s="29"/>
    </row>
    <row r="152" spans="4:4" x14ac:dyDescent="0.25">
      <c r="D152" s="29"/>
    </row>
    <row r="153" spans="4:4" x14ac:dyDescent="0.25">
      <c r="D153" s="29"/>
    </row>
    <row r="154" spans="4:4" x14ac:dyDescent="0.25">
      <c r="D154" s="29"/>
    </row>
    <row r="155" spans="4:4" x14ac:dyDescent="0.25">
      <c r="D155" s="29"/>
    </row>
    <row r="156" spans="4:4" x14ac:dyDescent="0.25">
      <c r="D156" s="29"/>
    </row>
    <row r="157" spans="4:4" x14ac:dyDescent="0.25">
      <c r="D157" s="29"/>
    </row>
    <row r="158" spans="4:4" x14ac:dyDescent="0.25">
      <c r="D158" s="29"/>
    </row>
    <row r="159" spans="4:4" x14ac:dyDescent="0.25">
      <c r="D159" s="29"/>
    </row>
    <row r="160" spans="4:4" x14ac:dyDescent="0.25">
      <c r="D160" s="29"/>
    </row>
    <row r="161" spans="4:4" x14ac:dyDescent="0.25">
      <c r="D161" s="29"/>
    </row>
    <row r="162" spans="4:4" x14ac:dyDescent="0.25">
      <c r="D162" s="29"/>
    </row>
    <row r="163" spans="4:4" x14ac:dyDescent="0.25">
      <c r="D163" s="29"/>
    </row>
    <row r="164" spans="4:4" x14ac:dyDescent="0.25">
      <c r="D164" s="29"/>
    </row>
    <row r="165" spans="4:4" x14ac:dyDescent="0.25">
      <c r="D165" s="29"/>
    </row>
    <row r="166" spans="4:4" x14ac:dyDescent="0.25">
      <c r="D166" s="29"/>
    </row>
    <row r="167" spans="4:4" x14ac:dyDescent="0.25">
      <c r="D167" s="29"/>
    </row>
    <row r="168" spans="4:4" x14ac:dyDescent="0.25">
      <c r="D168" s="29"/>
    </row>
    <row r="169" spans="4:4" x14ac:dyDescent="0.25">
      <c r="D169" s="29"/>
    </row>
    <row r="170" spans="4:4" x14ac:dyDescent="0.25">
      <c r="D170" s="29"/>
    </row>
    <row r="171" spans="4:4" x14ac:dyDescent="0.25">
      <c r="D171" s="29"/>
    </row>
    <row r="172" spans="4:4" x14ac:dyDescent="0.25">
      <c r="D172" s="29"/>
    </row>
    <row r="173" spans="4:4" x14ac:dyDescent="0.25">
      <c r="D173" s="29"/>
    </row>
    <row r="174" spans="4:4" x14ac:dyDescent="0.25">
      <c r="D174" s="29"/>
    </row>
    <row r="175" spans="4:4" x14ac:dyDescent="0.25">
      <c r="D175" s="29"/>
    </row>
    <row r="176" spans="4:4" x14ac:dyDescent="0.25">
      <c r="D176" s="29"/>
    </row>
    <row r="177" spans="4:4" x14ac:dyDescent="0.25">
      <c r="D177" s="29"/>
    </row>
    <row r="178" spans="4:4" x14ac:dyDescent="0.25">
      <c r="D178" s="29"/>
    </row>
    <row r="179" spans="4:4" x14ac:dyDescent="0.25">
      <c r="D179" s="29"/>
    </row>
    <row r="180" spans="4:4" x14ac:dyDescent="0.25">
      <c r="D180" s="29"/>
    </row>
    <row r="181" spans="4:4" x14ac:dyDescent="0.25">
      <c r="D181" s="29"/>
    </row>
    <row r="182" spans="4:4" x14ac:dyDescent="0.25">
      <c r="D182" s="29"/>
    </row>
    <row r="183" spans="4:4" x14ac:dyDescent="0.25">
      <c r="D183" s="29"/>
    </row>
    <row r="184" spans="4:4" x14ac:dyDescent="0.25">
      <c r="D184" s="29"/>
    </row>
    <row r="185" spans="4:4" x14ac:dyDescent="0.25">
      <c r="D185" s="29"/>
    </row>
    <row r="186" spans="4:4" x14ac:dyDescent="0.25">
      <c r="D186" s="29"/>
    </row>
    <row r="187" spans="4:4" x14ac:dyDescent="0.25">
      <c r="D187" s="29"/>
    </row>
    <row r="188" spans="4:4" x14ac:dyDescent="0.25">
      <c r="D188" s="29"/>
    </row>
    <row r="189" spans="4:4" x14ac:dyDescent="0.25">
      <c r="D189" s="29"/>
    </row>
    <row r="190" spans="4:4" x14ac:dyDescent="0.25">
      <c r="D190" s="29"/>
    </row>
    <row r="191" spans="4:4" x14ac:dyDescent="0.25">
      <c r="D191" s="29"/>
    </row>
    <row r="192" spans="4:4" x14ac:dyDescent="0.25">
      <c r="D192" s="29"/>
    </row>
    <row r="193" spans="4:4" x14ac:dyDescent="0.25">
      <c r="D193" s="29"/>
    </row>
    <row r="194" spans="4:4" x14ac:dyDescent="0.25">
      <c r="D194" s="29"/>
    </row>
    <row r="195" spans="4:4" x14ac:dyDescent="0.25">
      <c r="D195" s="29"/>
    </row>
    <row r="196" spans="4:4" x14ac:dyDescent="0.25">
      <c r="D196" s="29"/>
    </row>
    <row r="197" spans="4:4" x14ac:dyDescent="0.25">
      <c r="D197" s="29"/>
    </row>
    <row r="198" spans="4:4" x14ac:dyDescent="0.25">
      <c r="D198" s="29"/>
    </row>
    <row r="199" spans="4:4" x14ac:dyDescent="0.25">
      <c r="D199" s="29"/>
    </row>
    <row r="200" spans="4:4" x14ac:dyDescent="0.25">
      <c r="D200" s="29"/>
    </row>
    <row r="201" spans="4:4" x14ac:dyDescent="0.25">
      <c r="D201" s="29"/>
    </row>
    <row r="202" spans="4:4" x14ac:dyDescent="0.25">
      <c r="D202" s="29"/>
    </row>
    <row r="203" spans="4:4" x14ac:dyDescent="0.25">
      <c r="D203" s="29"/>
    </row>
    <row r="204" spans="4:4" x14ac:dyDescent="0.25">
      <c r="D204" s="29"/>
    </row>
    <row r="205" spans="4:4" x14ac:dyDescent="0.25">
      <c r="D205" s="29"/>
    </row>
    <row r="206" spans="4:4" x14ac:dyDescent="0.25">
      <c r="D206" s="29"/>
    </row>
    <row r="207" spans="4:4" x14ac:dyDescent="0.25">
      <c r="D207" s="29"/>
    </row>
    <row r="208" spans="4:4" x14ac:dyDescent="0.25">
      <c r="D208" s="29"/>
    </row>
    <row r="209" spans="4:4" x14ac:dyDescent="0.25">
      <c r="D209" s="29"/>
    </row>
    <row r="210" spans="4:4" x14ac:dyDescent="0.25">
      <c r="D210" s="29"/>
    </row>
    <row r="211" spans="4:4" x14ac:dyDescent="0.25">
      <c r="D211" s="29"/>
    </row>
    <row r="212" spans="4:4" x14ac:dyDescent="0.25">
      <c r="D212" s="29"/>
    </row>
    <row r="213" spans="4:4" x14ac:dyDescent="0.25">
      <c r="D213" s="29"/>
    </row>
    <row r="214" spans="4:4" x14ac:dyDescent="0.25">
      <c r="D214" s="29"/>
    </row>
    <row r="215" spans="4:4" x14ac:dyDescent="0.25">
      <c r="D215" s="29"/>
    </row>
    <row r="216" spans="4:4" x14ac:dyDescent="0.25">
      <c r="D216" s="29"/>
    </row>
    <row r="217" spans="4:4" x14ac:dyDescent="0.25">
      <c r="D217" s="29"/>
    </row>
    <row r="218" spans="4:4" x14ac:dyDescent="0.25">
      <c r="D218" s="29"/>
    </row>
    <row r="219" spans="4:4" x14ac:dyDescent="0.25">
      <c r="D219" s="29"/>
    </row>
    <row r="220" spans="4:4" x14ac:dyDescent="0.25">
      <c r="D220" s="29"/>
    </row>
    <row r="221" spans="4:4" x14ac:dyDescent="0.25">
      <c r="D221" s="29"/>
    </row>
    <row r="222" spans="4:4" x14ac:dyDescent="0.25">
      <c r="D222" s="29"/>
    </row>
    <row r="223" spans="4:4" x14ac:dyDescent="0.25">
      <c r="D223" s="29"/>
    </row>
    <row r="224" spans="4:4" x14ac:dyDescent="0.25">
      <c r="D224" s="29"/>
    </row>
    <row r="225" spans="4:4" x14ac:dyDescent="0.25">
      <c r="D225" s="29"/>
    </row>
    <row r="226" spans="4:4" x14ac:dyDescent="0.25">
      <c r="D226" s="29"/>
    </row>
    <row r="227" spans="4:4" x14ac:dyDescent="0.25">
      <c r="D227" s="29"/>
    </row>
    <row r="228" spans="4:4" x14ac:dyDescent="0.25">
      <c r="D228" s="29"/>
    </row>
    <row r="229" spans="4:4" x14ac:dyDescent="0.25">
      <c r="D229" s="29"/>
    </row>
    <row r="230" spans="4:4" x14ac:dyDescent="0.25">
      <c r="D230" s="29"/>
    </row>
    <row r="231" spans="4:4" x14ac:dyDescent="0.25">
      <c r="D231" s="29"/>
    </row>
    <row r="232" spans="4:4" x14ac:dyDescent="0.25">
      <c r="D232" s="29"/>
    </row>
    <row r="233" spans="4:4" x14ac:dyDescent="0.25">
      <c r="D233" s="29"/>
    </row>
    <row r="234" spans="4:4" x14ac:dyDescent="0.25">
      <c r="D234" s="29"/>
    </row>
    <row r="235" spans="4:4" x14ac:dyDescent="0.25">
      <c r="D235" s="29"/>
    </row>
    <row r="236" spans="4:4" x14ac:dyDescent="0.25">
      <c r="D236" s="29"/>
    </row>
    <row r="237" spans="4:4" x14ac:dyDescent="0.25">
      <c r="D237" s="29"/>
    </row>
    <row r="238" spans="4:4" x14ac:dyDescent="0.25">
      <c r="D238" s="29"/>
    </row>
    <row r="239" spans="4:4" x14ac:dyDescent="0.25">
      <c r="D239" s="29"/>
    </row>
    <row r="240" spans="4:4" x14ac:dyDescent="0.25">
      <c r="D240" s="29"/>
    </row>
    <row r="241" spans="4:4" x14ac:dyDescent="0.25">
      <c r="D241" s="29"/>
    </row>
    <row r="242" spans="4:4" x14ac:dyDescent="0.25">
      <c r="D242" s="29"/>
    </row>
    <row r="243" spans="4:4" x14ac:dyDescent="0.25">
      <c r="D243" s="29"/>
    </row>
    <row r="244" spans="4:4" x14ac:dyDescent="0.25">
      <c r="D244" s="29"/>
    </row>
    <row r="245" spans="4:4" x14ac:dyDescent="0.25">
      <c r="D245" s="29"/>
    </row>
    <row r="246" spans="4:4" x14ac:dyDescent="0.25">
      <c r="D246" s="29"/>
    </row>
    <row r="247" spans="4:4" x14ac:dyDescent="0.25">
      <c r="D247" s="29"/>
    </row>
    <row r="248" spans="4:4" x14ac:dyDescent="0.25">
      <c r="D248" s="29"/>
    </row>
    <row r="249" spans="4:4" x14ac:dyDescent="0.25">
      <c r="D249" s="29"/>
    </row>
    <row r="250" spans="4:4" x14ac:dyDescent="0.25">
      <c r="D250" s="29"/>
    </row>
    <row r="251" spans="4:4" x14ac:dyDescent="0.25">
      <c r="D251" s="29"/>
    </row>
    <row r="252" spans="4:4" x14ac:dyDescent="0.25">
      <c r="D252" s="29"/>
    </row>
    <row r="253" spans="4:4" x14ac:dyDescent="0.25">
      <c r="D253" s="29"/>
    </row>
    <row r="254" spans="4:4" x14ac:dyDescent="0.25">
      <c r="D254" s="29"/>
    </row>
    <row r="255" spans="4:4" x14ac:dyDescent="0.25">
      <c r="D255" s="29"/>
    </row>
    <row r="256" spans="4:4" x14ac:dyDescent="0.25">
      <c r="D256" s="29"/>
    </row>
    <row r="257" spans="4:4" x14ac:dyDescent="0.25">
      <c r="D257" s="29"/>
    </row>
    <row r="258" spans="4:4" x14ac:dyDescent="0.25">
      <c r="D258" s="29"/>
    </row>
    <row r="259" spans="4:4" x14ac:dyDescent="0.25">
      <c r="D259" s="29"/>
    </row>
    <row r="260" spans="4:4" x14ac:dyDescent="0.25">
      <c r="D260" s="29"/>
    </row>
    <row r="261" spans="4:4" x14ac:dyDescent="0.25">
      <c r="D261" s="29"/>
    </row>
    <row r="262" spans="4:4" x14ac:dyDescent="0.25">
      <c r="D262" s="29"/>
    </row>
    <row r="263" spans="4:4" x14ac:dyDescent="0.25">
      <c r="D263" s="29"/>
    </row>
    <row r="264" spans="4:4" x14ac:dyDescent="0.25">
      <c r="D264" s="29"/>
    </row>
    <row r="265" spans="4:4" x14ac:dyDescent="0.25">
      <c r="D265" s="29"/>
    </row>
    <row r="266" spans="4:4" x14ac:dyDescent="0.25">
      <c r="D266" s="29"/>
    </row>
    <row r="267" spans="4:4" x14ac:dyDescent="0.25">
      <c r="D267" s="29"/>
    </row>
    <row r="268" spans="4:4" x14ac:dyDescent="0.25">
      <c r="D268" s="29"/>
    </row>
    <row r="269" spans="4:4" x14ac:dyDescent="0.25">
      <c r="D269" s="29"/>
    </row>
    <row r="270" spans="4:4" x14ac:dyDescent="0.25">
      <c r="D270" s="29"/>
    </row>
    <row r="271" spans="4:4" x14ac:dyDescent="0.25">
      <c r="D271" s="29"/>
    </row>
    <row r="272" spans="4:4" x14ac:dyDescent="0.25">
      <c r="D272" s="29"/>
    </row>
    <row r="273" spans="4:4" x14ac:dyDescent="0.25">
      <c r="D273" s="29"/>
    </row>
    <row r="274" spans="4:4" x14ac:dyDescent="0.25">
      <c r="D274" s="29"/>
    </row>
    <row r="275" spans="4:4" x14ac:dyDescent="0.25">
      <c r="D275" s="29"/>
    </row>
    <row r="276" spans="4:4" x14ac:dyDescent="0.25">
      <c r="D276" s="29"/>
    </row>
    <row r="277" spans="4:4" x14ac:dyDescent="0.25">
      <c r="D277" s="29"/>
    </row>
    <row r="278" spans="4:4" x14ac:dyDescent="0.25">
      <c r="D278" s="29"/>
    </row>
    <row r="279" spans="4:4" x14ac:dyDescent="0.25">
      <c r="D279" s="29"/>
    </row>
    <row r="280" spans="4:4" x14ac:dyDescent="0.25">
      <c r="D280" s="29"/>
    </row>
    <row r="281" spans="4:4" x14ac:dyDescent="0.25">
      <c r="D281" s="29"/>
    </row>
    <row r="282" spans="4:4" x14ac:dyDescent="0.25">
      <c r="D282" s="29"/>
    </row>
    <row r="283" spans="4:4" x14ac:dyDescent="0.25">
      <c r="D283" s="29"/>
    </row>
    <row r="284" spans="4:4" x14ac:dyDescent="0.25">
      <c r="D284" s="29"/>
    </row>
    <row r="285" spans="4:4" x14ac:dyDescent="0.25">
      <c r="D285" s="29"/>
    </row>
    <row r="286" spans="4:4" x14ac:dyDescent="0.25">
      <c r="D286" s="29"/>
    </row>
    <row r="287" spans="4:4" x14ac:dyDescent="0.25">
      <c r="D287" s="29"/>
    </row>
    <row r="288" spans="4:4" x14ac:dyDescent="0.25">
      <c r="D288" s="29"/>
    </row>
    <row r="289" spans="4:4" x14ac:dyDescent="0.25">
      <c r="D289" s="29"/>
    </row>
    <row r="290" spans="4:4" x14ac:dyDescent="0.25">
      <c r="D290" s="29"/>
    </row>
    <row r="291" spans="4:4" x14ac:dyDescent="0.25">
      <c r="D291" s="29"/>
    </row>
    <row r="292" spans="4:4" x14ac:dyDescent="0.25">
      <c r="D292" s="29"/>
    </row>
    <row r="293" spans="4:4" x14ac:dyDescent="0.25">
      <c r="D293" s="29"/>
    </row>
    <row r="294" spans="4:4" x14ac:dyDescent="0.25">
      <c r="D294" s="29"/>
    </row>
    <row r="295" spans="4:4" x14ac:dyDescent="0.25">
      <c r="D295" s="29"/>
    </row>
    <row r="296" spans="4:4" x14ac:dyDescent="0.25">
      <c r="D296" s="29"/>
    </row>
    <row r="297" spans="4:4" x14ac:dyDescent="0.25">
      <c r="D297" s="29"/>
    </row>
    <row r="298" spans="4:4" x14ac:dyDescent="0.25">
      <c r="D298" s="29"/>
    </row>
    <row r="299" spans="4:4" x14ac:dyDescent="0.25">
      <c r="D299" s="29"/>
    </row>
    <row r="300" spans="4:4" x14ac:dyDescent="0.25">
      <c r="D300" s="29"/>
    </row>
    <row r="301" spans="4:4" x14ac:dyDescent="0.25">
      <c r="D301" s="29"/>
    </row>
    <row r="302" spans="4:4" x14ac:dyDescent="0.25">
      <c r="D302" s="29"/>
    </row>
    <row r="303" spans="4:4" x14ac:dyDescent="0.25">
      <c r="D303" s="29"/>
    </row>
    <row r="304" spans="4:4" x14ac:dyDescent="0.25">
      <c r="D304" s="29"/>
    </row>
    <row r="305" spans="4:4" x14ac:dyDescent="0.25">
      <c r="D305" s="29"/>
    </row>
    <row r="306" spans="4:4" x14ac:dyDescent="0.25">
      <c r="D306" s="29"/>
    </row>
    <row r="307" spans="4:4" x14ac:dyDescent="0.25">
      <c r="D307" s="29"/>
    </row>
    <row r="308" spans="4:4" x14ac:dyDescent="0.25">
      <c r="D308" s="29"/>
    </row>
    <row r="309" spans="4:4" x14ac:dyDescent="0.25">
      <c r="D309" s="29"/>
    </row>
    <row r="310" spans="4:4" x14ac:dyDescent="0.25">
      <c r="D310" s="29"/>
    </row>
    <row r="311" spans="4:4" x14ac:dyDescent="0.25">
      <c r="D311" s="29"/>
    </row>
    <row r="312" spans="4:4" x14ac:dyDescent="0.25">
      <c r="D312" s="29"/>
    </row>
    <row r="313" spans="4:4" x14ac:dyDescent="0.25">
      <c r="D313" s="29"/>
    </row>
    <row r="314" spans="4:4" x14ac:dyDescent="0.25">
      <c r="D314" s="29"/>
    </row>
    <row r="315" spans="4:4" x14ac:dyDescent="0.25">
      <c r="D315" s="29"/>
    </row>
    <row r="316" spans="4:4" x14ac:dyDescent="0.25">
      <c r="D316" s="29"/>
    </row>
    <row r="317" spans="4:4" x14ac:dyDescent="0.25">
      <c r="D317" s="29"/>
    </row>
    <row r="318" spans="4:4" x14ac:dyDescent="0.25">
      <c r="D318" s="29"/>
    </row>
    <row r="319" spans="4:4" x14ac:dyDescent="0.25">
      <c r="D319" s="29"/>
    </row>
    <row r="320" spans="4:4" x14ac:dyDescent="0.25">
      <c r="D320" s="29"/>
    </row>
    <row r="321" spans="4:4" x14ac:dyDescent="0.25">
      <c r="D321" s="29"/>
    </row>
    <row r="322" spans="4:4" x14ac:dyDescent="0.25">
      <c r="D322" s="29"/>
    </row>
    <row r="323" spans="4:4" x14ac:dyDescent="0.25">
      <c r="D323" s="29"/>
    </row>
    <row r="324" spans="4:4" x14ac:dyDescent="0.25">
      <c r="D324" s="29"/>
    </row>
    <row r="325" spans="4:4" x14ac:dyDescent="0.25">
      <c r="D325" s="29"/>
    </row>
    <row r="326" spans="4:4" x14ac:dyDescent="0.25">
      <c r="D326" s="29"/>
    </row>
    <row r="327" spans="4:4" x14ac:dyDescent="0.25">
      <c r="D327" s="29"/>
    </row>
    <row r="328" spans="4:4" x14ac:dyDescent="0.25">
      <c r="D328" s="29"/>
    </row>
    <row r="329" spans="4:4" x14ac:dyDescent="0.25">
      <c r="D329" s="29"/>
    </row>
    <row r="330" spans="4:4" x14ac:dyDescent="0.25">
      <c r="D330" s="29"/>
    </row>
    <row r="331" spans="4:4" x14ac:dyDescent="0.25">
      <c r="D331" s="29"/>
    </row>
    <row r="332" spans="4:4" x14ac:dyDescent="0.25">
      <c r="D332" s="29"/>
    </row>
    <row r="333" spans="4:4" x14ac:dyDescent="0.25">
      <c r="D333" s="29"/>
    </row>
    <row r="334" spans="4:4" x14ac:dyDescent="0.25">
      <c r="D334" s="29"/>
    </row>
    <row r="335" spans="4:4" x14ac:dyDescent="0.25">
      <c r="D335" s="29"/>
    </row>
    <row r="336" spans="4:4" x14ac:dyDescent="0.25">
      <c r="D336" s="29"/>
    </row>
    <row r="337" spans="4:4" x14ac:dyDescent="0.25">
      <c r="D337" s="29"/>
    </row>
    <row r="338" spans="4:4" x14ac:dyDescent="0.25">
      <c r="D338" s="29"/>
    </row>
    <row r="339" spans="4:4" x14ac:dyDescent="0.25">
      <c r="D339" s="29"/>
    </row>
    <row r="340" spans="4:4" x14ac:dyDescent="0.25">
      <c r="D340" s="29"/>
    </row>
    <row r="341" spans="4:4" x14ac:dyDescent="0.25">
      <c r="D341" s="29"/>
    </row>
    <row r="342" spans="4:4" x14ac:dyDescent="0.25">
      <c r="D342" s="29"/>
    </row>
    <row r="343" spans="4:4" x14ac:dyDescent="0.25">
      <c r="D343" s="29"/>
    </row>
    <row r="344" spans="4:4" x14ac:dyDescent="0.25">
      <c r="D344" s="29"/>
    </row>
    <row r="345" spans="4:4" x14ac:dyDescent="0.25">
      <c r="D345" s="29"/>
    </row>
    <row r="346" spans="4:4" x14ac:dyDescent="0.25">
      <c r="D346" s="29"/>
    </row>
    <row r="347" spans="4:4" x14ac:dyDescent="0.25">
      <c r="D347" s="29"/>
    </row>
    <row r="348" spans="4:4" x14ac:dyDescent="0.25">
      <c r="D348" s="29"/>
    </row>
    <row r="349" spans="4:4" x14ac:dyDescent="0.25">
      <c r="D349" s="29"/>
    </row>
    <row r="350" spans="4:4" x14ac:dyDescent="0.25">
      <c r="D350" s="29"/>
    </row>
    <row r="351" spans="4:4" x14ac:dyDescent="0.25">
      <c r="D351" s="29"/>
    </row>
    <row r="352" spans="4:4" x14ac:dyDescent="0.25">
      <c r="D352" s="29"/>
    </row>
    <row r="353" spans="4:4" x14ac:dyDescent="0.25">
      <c r="D353" s="29"/>
    </row>
    <row r="354" spans="4:4" x14ac:dyDescent="0.25">
      <c r="D354" s="29"/>
    </row>
    <row r="355" spans="4:4" x14ac:dyDescent="0.25">
      <c r="D355" s="29"/>
    </row>
    <row r="356" spans="4:4" x14ac:dyDescent="0.25">
      <c r="D356" s="29"/>
    </row>
    <row r="357" spans="4:4" x14ac:dyDescent="0.25">
      <c r="D357" s="29"/>
    </row>
    <row r="358" spans="4:4" x14ac:dyDescent="0.25">
      <c r="D358" s="29"/>
    </row>
    <row r="359" spans="4:4" x14ac:dyDescent="0.25">
      <c r="D359" s="29"/>
    </row>
    <row r="360" spans="4:4" x14ac:dyDescent="0.25">
      <c r="D360" s="29"/>
    </row>
    <row r="361" spans="4:4" x14ac:dyDescent="0.25">
      <c r="D361" s="29"/>
    </row>
    <row r="362" spans="4:4" x14ac:dyDescent="0.25">
      <c r="D362" s="29"/>
    </row>
    <row r="363" spans="4:4" x14ac:dyDescent="0.25">
      <c r="D363" s="29"/>
    </row>
    <row r="364" spans="4:4" x14ac:dyDescent="0.25">
      <c r="D364" s="29"/>
    </row>
    <row r="365" spans="4:4" x14ac:dyDescent="0.25">
      <c r="D365" s="29"/>
    </row>
    <row r="366" spans="4:4" x14ac:dyDescent="0.25">
      <c r="D366" s="29"/>
    </row>
    <row r="367" spans="4:4" x14ac:dyDescent="0.25">
      <c r="D367" s="29"/>
    </row>
    <row r="368" spans="4:4" x14ac:dyDescent="0.25">
      <c r="D368" s="29"/>
    </row>
    <row r="369" spans="4:4" x14ac:dyDescent="0.25">
      <c r="D369" s="29"/>
    </row>
    <row r="370" spans="4:4" x14ac:dyDescent="0.25">
      <c r="D370" s="29"/>
    </row>
    <row r="371" spans="4:4" x14ac:dyDescent="0.25">
      <c r="D371" s="29"/>
    </row>
    <row r="372" spans="4:4" x14ac:dyDescent="0.25">
      <c r="D372" s="29"/>
    </row>
    <row r="373" spans="4:4" x14ac:dyDescent="0.25">
      <c r="D373" s="29"/>
    </row>
    <row r="374" spans="4:4" x14ac:dyDescent="0.25">
      <c r="D374" s="29"/>
    </row>
    <row r="375" spans="4:4" x14ac:dyDescent="0.25">
      <c r="D375" s="29"/>
    </row>
    <row r="376" spans="4:4" x14ac:dyDescent="0.25">
      <c r="D376" s="29"/>
    </row>
    <row r="377" spans="4:4" x14ac:dyDescent="0.25">
      <c r="D377" s="29"/>
    </row>
    <row r="378" spans="4:4" x14ac:dyDescent="0.25">
      <c r="D378" s="29"/>
    </row>
    <row r="379" spans="4:4" x14ac:dyDescent="0.25">
      <c r="D379" s="29"/>
    </row>
    <row r="380" spans="4:4" x14ac:dyDescent="0.25">
      <c r="D380" s="29"/>
    </row>
    <row r="381" spans="4:4" x14ac:dyDescent="0.25">
      <c r="D381" s="29"/>
    </row>
    <row r="382" spans="4:4" x14ac:dyDescent="0.25">
      <c r="D382" s="29"/>
    </row>
    <row r="383" spans="4:4" x14ac:dyDescent="0.25">
      <c r="D383" s="29"/>
    </row>
    <row r="384" spans="4:4" x14ac:dyDescent="0.25">
      <c r="D384" s="29"/>
    </row>
    <row r="385" spans="4:4" x14ac:dyDescent="0.25">
      <c r="D385" s="29"/>
    </row>
    <row r="386" spans="4:4" x14ac:dyDescent="0.25">
      <c r="D386" s="29"/>
    </row>
    <row r="387" spans="4:4" x14ac:dyDescent="0.25">
      <c r="D387" s="29"/>
    </row>
    <row r="388" spans="4:4" x14ac:dyDescent="0.25">
      <c r="D388" s="29"/>
    </row>
    <row r="389" spans="4:4" x14ac:dyDescent="0.25">
      <c r="D389" s="29"/>
    </row>
    <row r="390" spans="4:4" x14ac:dyDescent="0.25">
      <c r="D390" s="29"/>
    </row>
    <row r="391" spans="4:4" x14ac:dyDescent="0.25">
      <c r="D391" s="29"/>
    </row>
    <row r="392" spans="4:4" x14ac:dyDescent="0.25">
      <c r="D392" s="29"/>
    </row>
    <row r="393" spans="4:4" x14ac:dyDescent="0.25">
      <c r="D393" s="29"/>
    </row>
    <row r="394" spans="4:4" x14ac:dyDescent="0.25">
      <c r="D394" s="29"/>
    </row>
    <row r="395" spans="4:4" x14ac:dyDescent="0.25">
      <c r="D395" s="29"/>
    </row>
    <row r="396" spans="4:4" x14ac:dyDescent="0.25">
      <c r="D396" s="29"/>
    </row>
    <row r="397" spans="4:4" x14ac:dyDescent="0.25">
      <c r="D397" s="29"/>
    </row>
    <row r="398" spans="4:4" x14ac:dyDescent="0.25">
      <c r="D398" s="29"/>
    </row>
    <row r="399" spans="4:4" x14ac:dyDescent="0.25">
      <c r="D399" s="29"/>
    </row>
    <row r="400" spans="4:4" x14ac:dyDescent="0.25">
      <c r="D400" s="29"/>
    </row>
    <row r="401" spans="4:4" x14ac:dyDescent="0.25">
      <c r="D401" s="29"/>
    </row>
    <row r="402" spans="4:4" x14ac:dyDescent="0.25">
      <c r="D402" s="29"/>
    </row>
    <row r="403" spans="4:4" x14ac:dyDescent="0.25">
      <c r="D403" s="29"/>
    </row>
    <row r="404" spans="4:4" x14ac:dyDescent="0.25">
      <c r="D404" s="29"/>
    </row>
    <row r="405" spans="4:4" x14ac:dyDescent="0.25">
      <c r="D405" s="29"/>
    </row>
    <row r="406" spans="4:4" x14ac:dyDescent="0.25">
      <c r="D406" s="29"/>
    </row>
    <row r="407" spans="4:4" x14ac:dyDescent="0.25">
      <c r="D407" s="29"/>
    </row>
    <row r="408" spans="4:4" x14ac:dyDescent="0.25">
      <c r="D408" s="29"/>
    </row>
    <row r="409" spans="4:4" x14ac:dyDescent="0.25">
      <c r="D409" s="29"/>
    </row>
    <row r="410" spans="4:4" x14ac:dyDescent="0.25">
      <c r="D410" s="29"/>
    </row>
    <row r="411" spans="4:4" x14ac:dyDescent="0.25">
      <c r="D411" s="29"/>
    </row>
    <row r="412" spans="4:4" x14ac:dyDescent="0.25">
      <c r="D412" s="29"/>
    </row>
    <row r="413" spans="4:4" x14ac:dyDescent="0.25">
      <c r="D413" s="29"/>
    </row>
    <row r="414" spans="4:4" x14ac:dyDescent="0.25">
      <c r="D414" s="29"/>
    </row>
    <row r="415" spans="4:4" x14ac:dyDescent="0.25">
      <c r="D415" s="29"/>
    </row>
    <row r="416" spans="4:4" x14ac:dyDescent="0.25">
      <c r="D416" s="29"/>
    </row>
    <row r="417" spans="4:4" x14ac:dyDescent="0.25">
      <c r="D417" s="29"/>
    </row>
    <row r="418" spans="4:4" x14ac:dyDescent="0.25">
      <c r="D418" s="29"/>
    </row>
    <row r="419" spans="4:4" x14ac:dyDescent="0.25">
      <c r="D419" s="29"/>
    </row>
    <row r="420" spans="4:4" x14ac:dyDescent="0.25">
      <c r="D420" s="29"/>
    </row>
    <row r="421" spans="4:4" x14ac:dyDescent="0.25">
      <c r="D421" s="29"/>
    </row>
    <row r="422" spans="4:4" x14ac:dyDescent="0.25">
      <c r="D422" s="29"/>
    </row>
    <row r="423" spans="4:4" x14ac:dyDescent="0.25">
      <c r="D423" s="29"/>
    </row>
    <row r="424" spans="4:4" x14ac:dyDescent="0.25">
      <c r="D424" s="29"/>
    </row>
    <row r="425" spans="4:4" x14ac:dyDescent="0.25">
      <c r="D425" s="29"/>
    </row>
    <row r="426" spans="4:4" x14ac:dyDescent="0.25">
      <c r="D426" s="29"/>
    </row>
    <row r="427" spans="4:4" x14ac:dyDescent="0.25">
      <c r="D427" s="29"/>
    </row>
    <row r="428" spans="4:4" x14ac:dyDescent="0.25">
      <c r="D428" s="29"/>
    </row>
    <row r="429" spans="4:4" x14ac:dyDescent="0.25">
      <c r="D429" s="29"/>
    </row>
    <row r="430" spans="4:4" x14ac:dyDescent="0.25">
      <c r="D430" s="29"/>
    </row>
    <row r="431" spans="4:4" x14ac:dyDescent="0.25">
      <c r="D431" s="29"/>
    </row>
  </sheetData>
  <conditionalFormatting sqref="D88:J88">
    <cfRule type="cellIs" dxfId="2" priority="1" operator="lessThan">
      <formula>0</formula>
    </cfRule>
  </conditionalFormatting>
  <pageMargins left="0.39370078740157483" right="0.19685039370078741" top="0.39370078740157483" bottom="0.19685039370078741" header="0.31496062992125984" footer="0.31496062992125984"/>
  <pageSetup paperSize="9" scale="73" orientation="landscape" r:id="rId1"/>
  <rowBreaks count="2" manualBreakCount="2">
    <brk id="64" max="20" man="1"/>
    <brk id="107" max="15" man="1"/>
  </rowBreaks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0EA63E-7133-44FB-A584-8C795185B65F}">
  <dimension ref="A1:CZ432"/>
  <sheetViews>
    <sheetView zoomScaleNormal="100" workbookViewId="0">
      <pane ySplit="3" topLeftCell="A4" activePane="bottomLeft" state="frozen"/>
      <selection pane="bottomLeft" activeCell="H114" sqref="H114"/>
    </sheetView>
  </sheetViews>
  <sheetFormatPr defaultColWidth="9.140625" defaultRowHeight="15" x14ac:dyDescent="0.25"/>
  <cols>
    <col min="1" max="1" width="4.5703125" customWidth="1"/>
    <col min="2" max="2" width="37.85546875" customWidth="1"/>
    <col min="3" max="3" width="7.5703125" style="198" hidden="1" customWidth="1"/>
    <col min="4" max="4" width="13.5703125" style="33" customWidth="1"/>
    <col min="5" max="5" width="10.5703125" style="29" customWidth="1"/>
    <col min="6" max="6" width="10.7109375" style="29" customWidth="1"/>
    <col min="7" max="7" width="10.5703125" style="29" customWidth="1"/>
    <col min="8" max="8" width="9.42578125" style="29" bestFit="1" customWidth="1"/>
    <col min="9" max="10" width="10.5703125" style="29" customWidth="1"/>
    <col min="11" max="11" width="39.7109375" customWidth="1"/>
    <col min="225" max="225" width="4.5703125" customWidth="1"/>
    <col min="226" max="226" width="37.85546875" customWidth="1"/>
    <col min="227" max="227" width="6.140625" customWidth="1"/>
    <col min="228" max="233" width="11.42578125" customWidth="1"/>
    <col min="234" max="245" width="5.85546875" customWidth="1"/>
    <col min="246" max="246" width="3.5703125" customWidth="1"/>
    <col min="247" max="247" width="5.42578125" customWidth="1"/>
    <col min="248" max="258" width="10.5703125" customWidth="1"/>
    <col min="259" max="259" width="10.5703125" bestFit="1" customWidth="1"/>
    <col min="260" max="260" width="11.42578125" customWidth="1"/>
    <col min="261" max="261" width="4.5703125" customWidth="1"/>
    <col min="262" max="262" width="11.42578125" customWidth="1"/>
    <col min="481" max="481" width="4.5703125" customWidth="1"/>
    <col min="482" max="482" width="37.85546875" customWidth="1"/>
    <col min="483" max="483" width="6.140625" customWidth="1"/>
    <col min="484" max="489" width="11.42578125" customWidth="1"/>
    <col min="490" max="501" width="5.85546875" customWidth="1"/>
    <col min="502" max="502" width="3.5703125" customWidth="1"/>
    <col min="503" max="503" width="5.42578125" customWidth="1"/>
    <col min="504" max="514" width="10.5703125" customWidth="1"/>
    <col min="515" max="515" width="10.5703125" bestFit="1" customWidth="1"/>
    <col min="516" max="516" width="11.42578125" customWidth="1"/>
    <col min="517" max="517" width="4.5703125" customWidth="1"/>
    <col min="518" max="518" width="11.42578125" customWidth="1"/>
    <col min="737" max="737" width="4.5703125" customWidth="1"/>
    <col min="738" max="738" width="37.85546875" customWidth="1"/>
    <col min="739" max="739" width="6.140625" customWidth="1"/>
    <col min="740" max="745" width="11.42578125" customWidth="1"/>
    <col min="746" max="757" width="5.85546875" customWidth="1"/>
    <col min="758" max="758" width="3.5703125" customWidth="1"/>
    <col min="759" max="759" width="5.42578125" customWidth="1"/>
    <col min="760" max="770" width="10.5703125" customWidth="1"/>
    <col min="771" max="771" width="10.5703125" bestFit="1" customWidth="1"/>
    <col min="772" max="772" width="11.42578125" customWidth="1"/>
    <col min="773" max="773" width="4.5703125" customWidth="1"/>
    <col min="774" max="774" width="11.42578125" customWidth="1"/>
    <col min="993" max="993" width="4.5703125" customWidth="1"/>
    <col min="994" max="994" width="37.85546875" customWidth="1"/>
    <col min="995" max="995" width="6.140625" customWidth="1"/>
    <col min="996" max="1001" width="11.42578125" customWidth="1"/>
    <col min="1002" max="1013" width="5.85546875" customWidth="1"/>
    <col min="1014" max="1014" width="3.5703125" customWidth="1"/>
    <col min="1015" max="1015" width="5.42578125" customWidth="1"/>
    <col min="1016" max="1026" width="10.5703125" customWidth="1"/>
    <col min="1027" max="1027" width="10.5703125" bestFit="1" customWidth="1"/>
    <col min="1028" max="1028" width="11.42578125" customWidth="1"/>
    <col min="1029" max="1029" width="4.5703125" customWidth="1"/>
    <col min="1030" max="1030" width="11.42578125" customWidth="1"/>
    <col min="1249" max="1249" width="4.5703125" customWidth="1"/>
    <col min="1250" max="1250" width="37.85546875" customWidth="1"/>
    <col min="1251" max="1251" width="6.140625" customWidth="1"/>
    <col min="1252" max="1257" width="11.42578125" customWidth="1"/>
    <col min="1258" max="1269" width="5.85546875" customWidth="1"/>
    <col min="1270" max="1270" width="3.5703125" customWidth="1"/>
    <col min="1271" max="1271" width="5.42578125" customWidth="1"/>
    <col min="1272" max="1282" width="10.5703125" customWidth="1"/>
    <col min="1283" max="1283" width="10.5703125" bestFit="1" customWidth="1"/>
    <col min="1284" max="1284" width="11.42578125" customWidth="1"/>
    <col min="1285" max="1285" width="4.5703125" customWidth="1"/>
    <col min="1286" max="1286" width="11.42578125" customWidth="1"/>
    <col min="1505" max="1505" width="4.5703125" customWidth="1"/>
    <col min="1506" max="1506" width="37.85546875" customWidth="1"/>
    <col min="1507" max="1507" width="6.140625" customWidth="1"/>
    <col min="1508" max="1513" width="11.42578125" customWidth="1"/>
    <col min="1514" max="1525" width="5.85546875" customWidth="1"/>
    <col min="1526" max="1526" width="3.5703125" customWidth="1"/>
    <col min="1527" max="1527" width="5.42578125" customWidth="1"/>
    <col min="1528" max="1538" width="10.5703125" customWidth="1"/>
    <col min="1539" max="1539" width="10.5703125" bestFit="1" customWidth="1"/>
    <col min="1540" max="1540" width="11.42578125" customWidth="1"/>
    <col min="1541" max="1541" width="4.5703125" customWidth="1"/>
    <col min="1542" max="1542" width="11.42578125" customWidth="1"/>
    <col min="1761" max="1761" width="4.5703125" customWidth="1"/>
    <col min="1762" max="1762" width="37.85546875" customWidth="1"/>
    <col min="1763" max="1763" width="6.140625" customWidth="1"/>
    <col min="1764" max="1769" width="11.42578125" customWidth="1"/>
    <col min="1770" max="1781" width="5.85546875" customWidth="1"/>
    <col min="1782" max="1782" width="3.5703125" customWidth="1"/>
    <col min="1783" max="1783" width="5.42578125" customWidth="1"/>
    <col min="1784" max="1794" width="10.5703125" customWidth="1"/>
    <col min="1795" max="1795" width="10.5703125" bestFit="1" customWidth="1"/>
    <col min="1796" max="1796" width="11.42578125" customWidth="1"/>
    <col min="1797" max="1797" width="4.5703125" customWidth="1"/>
    <col min="1798" max="1798" width="11.42578125" customWidth="1"/>
    <col min="2017" max="2017" width="4.5703125" customWidth="1"/>
    <col min="2018" max="2018" width="37.85546875" customWidth="1"/>
    <col min="2019" max="2019" width="6.140625" customWidth="1"/>
    <col min="2020" max="2025" width="11.42578125" customWidth="1"/>
    <col min="2026" max="2037" width="5.85546875" customWidth="1"/>
    <col min="2038" max="2038" width="3.5703125" customWidth="1"/>
    <col min="2039" max="2039" width="5.42578125" customWidth="1"/>
    <col min="2040" max="2050" width="10.5703125" customWidth="1"/>
    <col min="2051" max="2051" width="10.5703125" bestFit="1" customWidth="1"/>
    <col min="2052" max="2052" width="11.42578125" customWidth="1"/>
    <col min="2053" max="2053" width="4.5703125" customWidth="1"/>
    <col min="2054" max="2054" width="11.42578125" customWidth="1"/>
    <col min="2273" max="2273" width="4.5703125" customWidth="1"/>
    <col min="2274" max="2274" width="37.85546875" customWidth="1"/>
    <col min="2275" max="2275" width="6.140625" customWidth="1"/>
    <col min="2276" max="2281" width="11.42578125" customWidth="1"/>
    <col min="2282" max="2293" width="5.85546875" customWidth="1"/>
    <col min="2294" max="2294" width="3.5703125" customWidth="1"/>
    <col min="2295" max="2295" width="5.42578125" customWidth="1"/>
    <col min="2296" max="2306" width="10.5703125" customWidth="1"/>
    <col min="2307" max="2307" width="10.5703125" bestFit="1" customWidth="1"/>
    <col min="2308" max="2308" width="11.42578125" customWidth="1"/>
    <col min="2309" max="2309" width="4.5703125" customWidth="1"/>
    <col min="2310" max="2310" width="11.42578125" customWidth="1"/>
    <col min="2529" max="2529" width="4.5703125" customWidth="1"/>
    <col min="2530" max="2530" width="37.85546875" customWidth="1"/>
    <col min="2531" max="2531" width="6.140625" customWidth="1"/>
    <col min="2532" max="2537" width="11.42578125" customWidth="1"/>
    <col min="2538" max="2549" width="5.85546875" customWidth="1"/>
    <col min="2550" max="2550" width="3.5703125" customWidth="1"/>
    <col min="2551" max="2551" width="5.42578125" customWidth="1"/>
    <col min="2552" max="2562" width="10.5703125" customWidth="1"/>
    <col min="2563" max="2563" width="10.5703125" bestFit="1" customWidth="1"/>
    <col min="2564" max="2564" width="11.42578125" customWidth="1"/>
    <col min="2565" max="2565" width="4.5703125" customWidth="1"/>
    <col min="2566" max="2566" width="11.42578125" customWidth="1"/>
    <col min="2785" max="2785" width="4.5703125" customWidth="1"/>
    <col min="2786" max="2786" width="37.85546875" customWidth="1"/>
    <col min="2787" max="2787" width="6.140625" customWidth="1"/>
    <col min="2788" max="2793" width="11.42578125" customWidth="1"/>
    <col min="2794" max="2805" width="5.85546875" customWidth="1"/>
    <col min="2806" max="2806" width="3.5703125" customWidth="1"/>
    <col min="2807" max="2807" width="5.42578125" customWidth="1"/>
    <col min="2808" max="2818" width="10.5703125" customWidth="1"/>
    <col min="2819" max="2819" width="10.5703125" bestFit="1" customWidth="1"/>
    <col min="2820" max="2820" width="11.42578125" customWidth="1"/>
    <col min="2821" max="2821" width="4.5703125" customWidth="1"/>
    <col min="2822" max="2822" width="11.42578125" customWidth="1"/>
    <col min="3041" max="3041" width="4.5703125" customWidth="1"/>
    <col min="3042" max="3042" width="37.85546875" customWidth="1"/>
    <col min="3043" max="3043" width="6.140625" customWidth="1"/>
    <col min="3044" max="3049" width="11.42578125" customWidth="1"/>
    <col min="3050" max="3061" width="5.85546875" customWidth="1"/>
    <col min="3062" max="3062" width="3.5703125" customWidth="1"/>
    <col min="3063" max="3063" width="5.42578125" customWidth="1"/>
    <col min="3064" max="3074" width="10.5703125" customWidth="1"/>
    <col min="3075" max="3075" width="10.5703125" bestFit="1" customWidth="1"/>
    <col min="3076" max="3076" width="11.42578125" customWidth="1"/>
    <col min="3077" max="3077" width="4.5703125" customWidth="1"/>
    <col min="3078" max="3078" width="11.42578125" customWidth="1"/>
    <col min="3297" max="3297" width="4.5703125" customWidth="1"/>
    <col min="3298" max="3298" width="37.85546875" customWidth="1"/>
    <col min="3299" max="3299" width="6.140625" customWidth="1"/>
    <col min="3300" max="3305" width="11.42578125" customWidth="1"/>
    <col min="3306" max="3317" width="5.85546875" customWidth="1"/>
    <col min="3318" max="3318" width="3.5703125" customWidth="1"/>
    <col min="3319" max="3319" width="5.42578125" customWidth="1"/>
    <col min="3320" max="3330" width="10.5703125" customWidth="1"/>
    <col min="3331" max="3331" width="10.5703125" bestFit="1" customWidth="1"/>
    <col min="3332" max="3332" width="11.42578125" customWidth="1"/>
    <col min="3333" max="3333" width="4.5703125" customWidth="1"/>
    <col min="3334" max="3334" width="11.42578125" customWidth="1"/>
    <col min="3553" max="3553" width="4.5703125" customWidth="1"/>
    <col min="3554" max="3554" width="37.85546875" customWidth="1"/>
    <col min="3555" max="3555" width="6.140625" customWidth="1"/>
    <col min="3556" max="3561" width="11.42578125" customWidth="1"/>
    <col min="3562" max="3573" width="5.85546875" customWidth="1"/>
    <col min="3574" max="3574" width="3.5703125" customWidth="1"/>
    <col min="3575" max="3575" width="5.42578125" customWidth="1"/>
    <col min="3576" max="3586" width="10.5703125" customWidth="1"/>
    <col min="3587" max="3587" width="10.5703125" bestFit="1" customWidth="1"/>
    <col min="3588" max="3588" width="11.42578125" customWidth="1"/>
    <col min="3589" max="3589" width="4.5703125" customWidth="1"/>
    <col min="3590" max="3590" width="11.42578125" customWidth="1"/>
    <col min="3809" max="3809" width="4.5703125" customWidth="1"/>
    <col min="3810" max="3810" width="37.85546875" customWidth="1"/>
    <col min="3811" max="3811" width="6.140625" customWidth="1"/>
    <col min="3812" max="3817" width="11.42578125" customWidth="1"/>
    <col min="3818" max="3829" width="5.85546875" customWidth="1"/>
    <col min="3830" max="3830" width="3.5703125" customWidth="1"/>
    <col min="3831" max="3831" width="5.42578125" customWidth="1"/>
    <col min="3832" max="3842" width="10.5703125" customWidth="1"/>
    <col min="3843" max="3843" width="10.5703125" bestFit="1" customWidth="1"/>
    <col min="3844" max="3844" width="11.42578125" customWidth="1"/>
    <col min="3845" max="3845" width="4.5703125" customWidth="1"/>
    <col min="3846" max="3846" width="11.42578125" customWidth="1"/>
    <col min="4065" max="4065" width="4.5703125" customWidth="1"/>
    <col min="4066" max="4066" width="37.85546875" customWidth="1"/>
    <col min="4067" max="4067" width="6.140625" customWidth="1"/>
    <col min="4068" max="4073" width="11.42578125" customWidth="1"/>
    <col min="4074" max="4085" width="5.85546875" customWidth="1"/>
    <col min="4086" max="4086" width="3.5703125" customWidth="1"/>
    <col min="4087" max="4087" width="5.42578125" customWidth="1"/>
    <col min="4088" max="4098" width="10.5703125" customWidth="1"/>
    <col min="4099" max="4099" width="10.5703125" bestFit="1" customWidth="1"/>
    <col min="4100" max="4100" width="11.42578125" customWidth="1"/>
    <col min="4101" max="4101" width="4.5703125" customWidth="1"/>
    <col min="4102" max="4102" width="11.42578125" customWidth="1"/>
    <col min="4321" max="4321" width="4.5703125" customWidth="1"/>
    <col min="4322" max="4322" width="37.85546875" customWidth="1"/>
    <col min="4323" max="4323" width="6.140625" customWidth="1"/>
    <col min="4324" max="4329" width="11.42578125" customWidth="1"/>
    <col min="4330" max="4341" width="5.85546875" customWidth="1"/>
    <col min="4342" max="4342" width="3.5703125" customWidth="1"/>
    <col min="4343" max="4343" width="5.42578125" customWidth="1"/>
    <col min="4344" max="4354" width="10.5703125" customWidth="1"/>
    <col min="4355" max="4355" width="10.5703125" bestFit="1" customWidth="1"/>
    <col min="4356" max="4356" width="11.42578125" customWidth="1"/>
    <col min="4357" max="4357" width="4.5703125" customWidth="1"/>
    <col min="4358" max="4358" width="11.42578125" customWidth="1"/>
    <col min="4577" max="4577" width="4.5703125" customWidth="1"/>
    <col min="4578" max="4578" width="37.85546875" customWidth="1"/>
    <col min="4579" max="4579" width="6.140625" customWidth="1"/>
    <col min="4580" max="4585" width="11.42578125" customWidth="1"/>
    <col min="4586" max="4597" width="5.85546875" customWidth="1"/>
    <col min="4598" max="4598" width="3.5703125" customWidth="1"/>
    <col min="4599" max="4599" width="5.42578125" customWidth="1"/>
    <col min="4600" max="4610" width="10.5703125" customWidth="1"/>
    <col min="4611" max="4611" width="10.5703125" bestFit="1" customWidth="1"/>
    <col min="4612" max="4612" width="11.42578125" customWidth="1"/>
    <col min="4613" max="4613" width="4.5703125" customWidth="1"/>
    <col min="4614" max="4614" width="11.42578125" customWidth="1"/>
    <col min="4833" max="4833" width="4.5703125" customWidth="1"/>
    <col min="4834" max="4834" width="37.85546875" customWidth="1"/>
    <col min="4835" max="4835" width="6.140625" customWidth="1"/>
    <col min="4836" max="4841" width="11.42578125" customWidth="1"/>
    <col min="4842" max="4853" width="5.85546875" customWidth="1"/>
    <col min="4854" max="4854" width="3.5703125" customWidth="1"/>
    <col min="4855" max="4855" width="5.42578125" customWidth="1"/>
    <col min="4856" max="4866" width="10.5703125" customWidth="1"/>
    <col min="4867" max="4867" width="10.5703125" bestFit="1" customWidth="1"/>
    <col min="4868" max="4868" width="11.42578125" customWidth="1"/>
    <col min="4869" max="4869" width="4.5703125" customWidth="1"/>
    <col min="4870" max="4870" width="11.42578125" customWidth="1"/>
    <col min="5089" max="5089" width="4.5703125" customWidth="1"/>
    <col min="5090" max="5090" width="37.85546875" customWidth="1"/>
    <col min="5091" max="5091" width="6.140625" customWidth="1"/>
    <col min="5092" max="5097" width="11.42578125" customWidth="1"/>
    <col min="5098" max="5109" width="5.85546875" customWidth="1"/>
    <col min="5110" max="5110" width="3.5703125" customWidth="1"/>
    <col min="5111" max="5111" width="5.42578125" customWidth="1"/>
    <col min="5112" max="5122" width="10.5703125" customWidth="1"/>
    <col min="5123" max="5123" width="10.5703125" bestFit="1" customWidth="1"/>
    <col min="5124" max="5124" width="11.42578125" customWidth="1"/>
    <col min="5125" max="5125" width="4.5703125" customWidth="1"/>
    <col min="5126" max="5126" width="11.42578125" customWidth="1"/>
    <col min="5345" max="5345" width="4.5703125" customWidth="1"/>
    <col min="5346" max="5346" width="37.85546875" customWidth="1"/>
    <col min="5347" max="5347" width="6.140625" customWidth="1"/>
    <col min="5348" max="5353" width="11.42578125" customWidth="1"/>
    <col min="5354" max="5365" width="5.85546875" customWidth="1"/>
    <col min="5366" max="5366" width="3.5703125" customWidth="1"/>
    <col min="5367" max="5367" width="5.42578125" customWidth="1"/>
    <col min="5368" max="5378" width="10.5703125" customWidth="1"/>
    <col min="5379" max="5379" width="10.5703125" bestFit="1" customWidth="1"/>
    <col min="5380" max="5380" width="11.42578125" customWidth="1"/>
    <col min="5381" max="5381" width="4.5703125" customWidth="1"/>
    <col min="5382" max="5382" width="11.42578125" customWidth="1"/>
    <col min="5601" max="5601" width="4.5703125" customWidth="1"/>
    <col min="5602" max="5602" width="37.85546875" customWidth="1"/>
    <col min="5603" max="5603" width="6.140625" customWidth="1"/>
    <col min="5604" max="5609" width="11.42578125" customWidth="1"/>
    <col min="5610" max="5621" width="5.85546875" customWidth="1"/>
    <col min="5622" max="5622" width="3.5703125" customWidth="1"/>
    <col min="5623" max="5623" width="5.42578125" customWidth="1"/>
    <col min="5624" max="5634" width="10.5703125" customWidth="1"/>
    <col min="5635" max="5635" width="10.5703125" bestFit="1" customWidth="1"/>
    <col min="5636" max="5636" width="11.42578125" customWidth="1"/>
    <col min="5637" max="5637" width="4.5703125" customWidth="1"/>
    <col min="5638" max="5638" width="11.42578125" customWidth="1"/>
    <col min="5857" max="5857" width="4.5703125" customWidth="1"/>
    <col min="5858" max="5858" width="37.85546875" customWidth="1"/>
    <col min="5859" max="5859" width="6.140625" customWidth="1"/>
    <col min="5860" max="5865" width="11.42578125" customWidth="1"/>
    <col min="5866" max="5877" width="5.85546875" customWidth="1"/>
    <col min="5878" max="5878" width="3.5703125" customWidth="1"/>
    <col min="5879" max="5879" width="5.42578125" customWidth="1"/>
    <col min="5880" max="5890" width="10.5703125" customWidth="1"/>
    <col min="5891" max="5891" width="10.5703125" bestFit="1" customWidth="1"/>
    <col min="5892" max="5892" width="11.42578125" customWidth="1"/>
    <col min="5893" max="5893" width="4.5703125" customWidth="1"/>
    <col min="5894" max="5894" width="11.42578125" customWidth="1"/>
    <col min="6113" max="6113" width="4.5703125" customWidth="1"/>
    <col min="6114" max="6114" width="37.85546875" customWidth="1"/>
    <col min="6115" max="6115" width="6.140625" customWidth="1"/>
    <col min="6116" max="6121" width="11.42578125" customWidth="1"/>
    <col min="6122" max="6133" width="5.85546875" customWidth="1"/>
    <col min="6134" max="6134" width="3.5703125" customWidth="1"/>
    <col min="6135" max="6135" width="5.42578125" customWidth="1"/>
    <col min="6136" max="6146" width="10.5703125" customWidth="1"/>
    <col min="6147" max="6147" width="10.5703125" bestFit="1" customWidth="1"/>
    <col min="6148" max="6148" width="11.42578125" customWidth="1"/>
    <col min="6149" max="6149" width="4.5703125" customWidth="1"/>
    <col min="6150" max="6150" width="11.42578125" customWidth="1"/>
    <col min="6369" max="6369" width="4.5703125" customWidth="1"/>
    <col min="6370" max="6370" width="37.85546875" customWidth="1"/>
    <col min="6371" max="6371" width="6.140625" customWidth="1"/>
    <col min="6372" max="6377" width="11.42578125" customWidth="1"/>
    <col min="6378" max="6389" width="5.85546875" customWidth="1"/>
    <col min="6390" max="6390" width="3.5703125" customWidth="1"/>
    <col min="6391" max="6391" width="5.42578125" customWidth="1"/>
    <col min="6392" max="6402" width="10.5703125" customWidth="1"/>
    <col min="6403" max="6403" width="10.5703125" bestFit="1" customWidth="1"/>
    <col min="6404" max="6404" width="11.42578125" customWidth="1"/>
    <col min="6405" max="6405" width="4.5703125" customWidth="1"/>
    <col min="6406" max="6406" width="11.42578125" customWidth="1"/>
    <col min="6625" max="6625" width="4.5703125" customWidth="1"/>
    <col min="6626" max="6626" width="37.85546875" customWidth="1"/>
    <col min="6627" max="6627" width="6.140625" customWidth="1"/>
    <col min="6628" max="6633" width="11.42578125" customWidth="1"/>
    <col min="6634" max="6645" width="5.85546875" customWidth="1"/>
    <col min="6646" max="6646" width="3.5703125" customWidth="1"/>
    <col min="6647" max="6647" width="5.42578125" customWidth="1"/>
    <col min="6648" max="6658" width="10.5703125" customWidth="1"/>
    <col min="6659" max="6659" width="10.5703125" bestFit="1" customWidth="1"/>
    <col min="6660" max="6660" width="11.42578125" customWidth="1"/>
    <col min="6661" max="6661" width="4.5703125" customWidth="1"/>
    <col min="6662" max="6662" width="11.42578125" customWidth="1"/>
    <col min="6881" max="6881" width="4.5703125" customWidth="1"/>
    <col min="6882" max="6882" width="37.85546875" customWidth="1"/>
    <col min="6883" max="6883" width="6.140625" customWidth="1"/>
    <col min="6884" max="6889" width="11.42578125" customWidth="1"/>
    <col min="6890" max="6901" width="5.85546875" customWidth="1"/>
    <col min="6902" max="6902" width="3.5703125" customWidth="1"/>
    <col min="6903" max="6903" width="5.42578125" customWidth="1"/>
    <col min="6904" max="6914" width="10.5703125" customWidth="1"/>
    <col min="6915" max="6915" width="10.5703125" bestFit="1" customWidth="1"/>
    <col min="6916" max="6916" width="11.42578125" customWidth="1"/>
    <col min="6917" max="6917" width="4.5703125" customWidth="1"/>
    <col min="6918" max="6918" width="11.42578125" customWidth="1"/>
    <col min="7137" max="7137" width="4.5703125" customWidth="1"/>
    <col min="7138" max="7138" width="37.85546875" customWidth="1"/>
    <col min="7139" max="7139" width="6.140625" customWidth="1"/>
    <col min="7140" max="7145" width="11.42578125" customWidth="1"/>
    <col min="7146" max="7157" width="5.85546875" customWidth="1"/>
    <col min="7158" max="7158" width="3.5703125" customWidth="1"/>
    <col min="7159" max="7159" width="5.42578125" customWidth="1"/>
    <col min="7160" max="7170" width="10.5703125" customWidth="1"/>
    <col min="7171" max="7171" width="10.5703125" bestFit="1" customWidth="1"/>
    <col min="7172" max="7172" width="11.42578125" customWidth="1"/>
    <col min="7173" max="7173" width="4.5703125" customWidth="1"/>
    <col min="7174" max="7174" width="11.42578125" customWidth="1"/>
    <col min="7393" max="7393" width="4.5703125" customWidth="1"/>
    <col min="7394" max="7394" width="37.85546875" customWidth="1"/>
    <col min="7395" max="7395" width="6.140625" customWidth="1"/>
    <col min="7396" max="7401" width="11.42578125" customWidth="1"/>
    <col min="7402" max="7413" width="5.85546875" customWidth="1"/>
    <col min="7414" max="7414" width="3.5703125" customWidth="1"/>
    <col min="7415" max="7415" width="5.42578125" customWidth="1"/>
    <col min="7416" max="7426" width="10.5703125" customWidth="1"/>
    <col min="7427" max="7427" width="10.5703125" bestFit="1" customWidth="1"/>
    <col min="7428" max="7428" width="11.42578125" customWidth="1"/>
    <col min="7429" max="7429" width="4.5703125" customWidth="1"/>
    <col min="7430" max="7430" width="11.42578125" customWidth="1"/>
    <col min="7649" max="7649" width="4.5703125" customWidth="1"/>
    <col min="7650" max="7650" width="37.85546875" customWidth="1"/>
    <col min="7651" max="7651" width="6.140625" customWidth="1"/>
    <col min="7652" max="7657" width="11.42578125" customWidth="1"/>
    <col min="7658" max="7669" width="5.85546875" customWidth="1"/>
    <col min="7670" max="7670" width="3.5703125" customWidth="1"/>
    <col min="7671" max="7671" width="5.42578125" customWidth="1"/>
    <col min="7672" max="7682" width="10.5703125" customWidth="1"/>
    <col min="7683" max="7683" width="10.5703125" bestFit="1" customWidth="1"/>
    <col min="7684" max="7684" width="11.42578125" customWidth="1"/>
    <col min="7685" max="7685" width="4.5703125" customWidth="1"/>
    <col min="7686" max="7686" width="11.42578125" customWidth="1"/>
    <col min="7905" max="7905" width="4.5703125" customWidth="1"/>
    <col min="7906" max="7906" width="37.85546875" customWidth="1"/>
    <col min="7907" max="7907" width="6.140625" customWidth="1"/>
    <col min="7908" max="7913" width="11.42578125" customWidth="1"/>
    <col min="7914" max="7925" width="5.85546875" customWidth="1"/>
    <col min="7926" max="7926" width="3.5703125" customWidth="1"/>
    <col min="7927" max="7927" width="5.42578125" customWidth="1"/>
    <col min="7928" max="7938" width="10.5703125" customWidth="1"/>
    <col min="7939" max="7939" width="10.5703125" bestFit="1" customWidth="1"/>
    <col min="7940" max="7940" width="11.42578125" customWidth="1"/>
    <col min="7941" max="7941" width="4.5703125" customWidth="1"/>
    <col min="7942" max="7942" width="11.42578125" customWidth="1"/>
    <col min="8161" max="8161" width="4.5703125" customWidth="1"/>
    <col min="8162" max="8162" width="37.85546875" customWidth="1"/>
    <col min="8163" max="8163" width="6.140625" customWidth="1"/>
    <col min="8164" max="8169" width="11.42578125" customWidth="1"/>
    <col min="8170" max="8181" width="5.85546875" customWidth="1"/>
    <col min="8182" max="8182" width="3.5703125" customWidth="1"/>
    <col min="8183" max="8183" width="5.42578125" customWidth="1"/>
    <col min="8184" max="8194" width="10.5703125" customWidth="1"/>
    <col min="8195" max="8195" width="10.5703125" bestFit="1" customWidth="1"/>
    <col min="8196" max="8196" width="11.42578125" customWidth="1"/>
    <col min="8197" max="8197" width="4.5703125" customWidth="1"/>
    <col min="8198" max="8198" width="11.42578125" customWidth="1"/>
    <col min="8417" max="8417" width="4.5703125" customWidth="1"/>
    <col min="8418" max="8418" width="37.85546875" customWidth="1"/>
    <col min="8419" max="8419" width="6.140625" customWidth="1"/>
    <col min="8420" max="8425" width="11.42578125" customWidth="1"/>
    <col min="8426" max="8437" width="5.85546875" customWidth="1"/>
    <col min="8438" max="8438" width="3.5703125" customWidth="1"/>
    <col min="8439" max="8439" width="5.42578125" customWidth="1"/>
    <col min="8440" max="8450" width="10.5703125" customWidth="1"/>
    <col min="8451" max="8451" width="10.5703125" bestFit="1" customWidth="1"/>
    <col min="8452" max="8452" width="11.42578125" customWidth="1"/>
    <col min="8453" max="8453" width="4.5703125" customWidth="1"/>
    <col min="8454" max="8454" width="11.42578125" customWidth="1"/>
    <col min="8673" max="8673" width="4.5703125" customWidth="1"/>
    <col min="8674" max="8674" width="37.85546875" customWidth="1"/>
    <col min="8675" max="8675" width="6.140625" customWidth="1"/>
    <col min="8676" max="8681" width="11.42578125" customWidth="1"/>
    <col min="8682" max="8693" width="5.85546875" customWidth="1"/>
    <col min="8694" max="8694" width="3.5703125" customWidth="1"/>
    <col min="8695" max="8695" width="5.42578125" customWidth="1"/>
    <col min="8696" max="8706" width="10.5703125" customWidth="1"/>
    <col min="8707" max="8707" width="10.5703125" bestFit="1" customWidth="1"/>
    <col min="8708" max="8708" width="11.42578125" customWidth="1"/>
    <col min="8709" max="8709" width="4.5703125" customWidth="1"/>
    <col min="8710" max="8710" width="11.42578125" customWidth="1"/>
    <col min="8929" max="8929" width="4.5703125" customWidth="1"/>
    <col min="8930" max="8930" width="37.85546875" customWidth="1"/>
    <col min="8931" max="8931" width="6.140625" customWidth="1"/>
    <col min="8932" max="8937" width="11.42578125" customWidth="1"/>
    <col min="8938" max="8949" width="5.85546875" customWidth="1"/>
    <col min="8950" max="8950" width="3.5703125" customWidth="1"/>
    <col min="8951" max="8951" width="5.42578125" customWidth="1"/>
    <col min="8952" max="8962" width="10.5703125" customWidth="1"/>
    <col min="8963" max="8963" width="10.5703125" bestFit="1" customWidth="1"/>
    <col min="8964" max="8964" width="11.42578125" customWidth="1"/>
    <col min="8965" max="8965" width="4.5703125" customWidth="1"/>
    <col min="8966" max="8966" width="11.42578125" customWidth="1"/>
    <col min="9185" max="9185" width="4.5703125" customWidth="1"/>
    <col min="9186" max="9186" width="37.85546875" customWidth="1"/>
    <col min="9187" max="9187" width="6.140625" customWidth="1"/>
    <col min="9188" max="9193" width="11.42578125" customWidth="1"/>
    <col min="9194" max="9205" width="5.85546875" customWidth="1"/>
    <col min="9206" max="9206" width="3.5703125" customWidth="1"/>
    <col min="9207" max="9207" width="5.42578125" customWidth="1"/>
    <col min="9208" max="9218" width="10.5703125" customWidth="1"/>
    <col min="9219" max="9219" width="10.5703125" bestFit="1" customWidth="1"/>
    <col min="9220" max="9220" width="11.42578125" customWidth="1"/>
    <col min="9221" max="9221" width="4.5703125" customWidth="1"/>
    <col min="9222" max="9222" width="11.42578125" customWidth="1"/>
    <col min="9441" max="9441" width="4.5703125" customWidth="1"/>
    <col min="9442" max="9442" width="37.85546875" customWidth="1"/>
    <col min="9443" max="9443" width="6.140625" customWidth="1"/>
    <col min="9444" max="9449" width="11.42578125" customWidth="1"/>
    <col min="9450" max="9461" width="5.85546875" customWidth="1"/>
    <col min="9462" max="9462" width="3.5703125" customWidth="1"/>
    <col min="9463" max="9463" width="5.42578125" customWidth="1"/>
    <col min="9464" max="9474" width="10.5703125" customWidth="1"/>
    <col min="9475" max="9475" width="10.5703125" bestFit="1" customWidth="1"/>
    <col min="9476" max="9476" width="11.42578125" customWidth="1"/>
    <col min="9477" max="9477" width="4.5703125" customWidth="1"/>
    <col min="9478" max="9478" width="11.42578125" customWidth="1"/>
    <col min="9697" max="9697" width="4.5703125" customWidth="1"/>
    <col min="9698" max="9698" width="37.85546875" customWidth="1"/>
    <col min="9699" max="9699" width="6.140625" customWidth="1"/>
    <col min="9700" max="9705" width="11.42578125" customWidth="1"/>
    <col min="9706" max="9717" width="5.85546875" customWidth="1"/>
    <col min="9718" max="9718" width="3.5703125" customWidth="1"/>
    <col min="9719" max="9719" width="5.42578125" customWidth="1"/>
    <col min="9720" max="9730" width="10.5703125" customWidth="1"/>
    <col min="9731" max="9731" width="10.5703125" bestFit="1" customWidth="1"/>
    <col min="9732" max="9732" width="11.42578125" customWidth="1"/>
    <col min="9733" max="9733" width="4.5703125" customWidth="1"/>
    <col min="9734" max="9734" width="11.42578125" customWidth="1"/>
    <col min="9953" max="9953" width="4.5703125" customWidth="1"/>
    <col min="9954" max="9954" width="37.85546875" customWidth="1"/>
    <col min="9955" max="9955" width="6.140625" customWidth="1"/>
    <col min="9956" max="9961" width="11.42578125" customWidth="1"/>
    <col min="9962" max="9973" width="5.85546875" customWidth="1"/>
    <col min="9974" max="9974" width="3.5703125" customWidth="1"/>
    <col min="9975" max="9975" width="5.42578125" customWidth="1"/>
    <col min="9976" max="9986" width="10.5703125" customWidth="1"/>
    <col min="9987" max="9987" width="10.5703125" bestFit="1" customWidth="1"/>
    <col min="9988" max="9988" width="11.42578125" customWidth="1"/>
    <col min="9989" max="9989" width="4.5703125" customWidth="1"/>
    <col min="9990" max="9990" width="11.42578125" customWidth="1"/>
    <col min="10209" max="10209" width="4.5703125" customWidth="1"/>
    <col min="10210" max="10210" width="37.85546875" customWidth="1"/>
    <col min="10211" max="10211" width="6.140625" customWidth="1"/>
    <col min="10212" max="10217" width="11.42578125" customWidth="1"/>
    <col min="10218" max="10229" width="5.85546875" customWidth="1"/>
    <col min="10230" max="10230" width="3.5703125" customWidth="1"/>
    <col min="10231" max="10231" width="5.42578125" customWidth="1"/>
    <col min="10232" max="10242" width="10.5703125" customWidth="1"/>
    <col min="10243" max="10243" width="10.5703125" bestFit="1" customWidth="1"/>
    <col min="10244" max="10244" width="11.42578125" customWidth="1"/>
    <col min="10245" max="10245" width="4.5703125" customWidth="1"/>
    <col min="10246" max="10246" width="11.42578125" customWidth="1"/>
    <col min="10465" max="10465" width="4.5703125" customWidth="1"/>
    <col min="10466" max="10466" width="37.85546875" customWidth="1"/>
    <col min="10467" max="10467" width="6.140625" customWidth="1"/>
    <col min="10468" max="10473" width="11.42578125" customWidth="1"/>
    <col min="10474" max="10485" width="5.85546875" customWidth="1"/>
    <col min="10486" max="10486" width="3.5703125" customWidth="1"/>
    <col min="10487" max="10487" width="5.42578125" customWidth="1"/>
    <col min="10488" max="10498" width="10.5703125" customWidth="1"/>
    <col min="10499" max="10499" width="10.5703125" bestFit="1" customWidth="1"/>
    <col min="10500" max="10500" width="11.42578125" customWidth="1"/>
    <col min="10501" max="10501" width="4.5703125" customWidth="1"/>
    <col min="10502" max="10502" width="11.42578125" customWidth="1"/>
    <col min="10721" max="10721" width="4.5703125" customWidth="1"/>
    <col min="10722" max="10722" width="37.85546875" customWidth="1"/>
    <col min="10723" max="10723" width="6.140625" customWidth="1"/>
    <col min="10724" max="10729" width="11.42578125" customWidth="1"/>
    <col min="10730" max="10741" width="5.85546875" customWidth="1"/>
    <col min="10742" max="10742" width="3.5703125" customWidth="1"/>
    <col min="10743" max="10743" width="5.42578125" customWidth="1"/>
    <col min="10744" max="10754" width="10.5703125" customWidth="1"/>
    <col min="10755" max="10755" width="10.5703125" bestFit="1" customWidth="1"/>
    <col min="10756" max="10756" width="11.42578125" customWidth="1"/>
    <col min="10757" max="10757" width="4.5703125" customWidth="1"/>
    <col min="10758" max="10758" width="11.42578125" customWidth="1"/>
    <col min="10977" max="10977" width="4.5703125" customWidth="1"/>
    <col min="10978" max="10978" width="37.85546875" customWidth="1"/>
    <col min="10979" max="10979" width="6.140625" customWidth="1"/>
    <col min="10980" max="10985" width="11.42578125" customWidth="1"/>
    <col min="10986" max="10997" width="5.85546875" customWidth="1"/>
    <col min="10998" max="10998" width="3.5703125" customWidth="1"/>
    <col min="10999" max="10999" width="5.42578125" customWidth="1"/>
    <col min="11000" max="11010" width="10.5703125" customWidth="1"/>
    <col min="11011" max="11011" width="10.5703125" bestFit="1" customWidth="1"/>
    <col min="11012" max="11012" width="11.42578125" customWidth="1"/>
    <col min="11013" max="11013" width="4.5703125" customWidth="1"/>
    <col min="11014" max="11014" width="11.42578125" customWidth="1"/>
    <col min="11233" max="11233" width="4.5703125" customWidth="1"/>
    <col min="11234" max="11234" width="37.85546875" customWidth="1"/>
    <col min="11235" max="11235" width="6.140625" customWidth="1"/>
    <col min="11236" max="11241" width="11.42578125" customWidth="1"/>
    <col min="11242" max="11253" width="5.85546875" customWidth="1"/>
    <col min="11254" max="11254" width="3.5703125" customWidth="1"/>
    <col min="11255" max="11255" width="5.42578125" customWidth="1"/>
    <col min="11256" max="11266" width="10.5703125" customWidth="1"/>
    <col min="11267" max="11267" width="10.5703125" bestFit="1" customWidth="1"/>
    <col min="11268" max="11268" width="11.42578125" customWidth="1"/>
    <col min="11269" max="11269" width="4.5703125" customWidth="1"/>
    <col min="11270" max="11270" width="11.42578125" customWidth="1"/>
    <col min="11489" max="11489" width="4.5703125" customWidth="1"/>
    <col min="11490" max="11490" width="37.85546875" customWidth="1"/>
    <col min="11491" max="11491" width="6.140625" customWidth="1"/>
    <col min="11492" max="11497" width="11.42578125" customWidth="1"/>
    <col min="11498" max="11509" width="5.85546875" customWidth="1"/>
    <col min="11510" max="11510" width="3.5703125" customWidth="1"/>
    <col min="11511" max="11511" width="5.42578125" customWidth="1"/>
    <col min="11512" max="11522" width="10.5703125" customWidth="1"/>
    <col min="11523" max="11523" width="10.5703125" bestFit="1" customWidth="1"/>
    <col min="11524" max="11524" width="11.42578125" customWidth="1"/>
    <col min="11525" max="11525" width="4.5703125" customWidth="1"/>
    <col min="11526" max="11526" width="11.42578125" customWidth="1"/>
    <col min="11745" max="11745" width="4.5703125" customWidth="1"/>
    <col min="11746" max="11746" width="37.85546875" customWidth="1"/>
    <col min="11747" max="11747" width="6.140625" customWidth="1"/>
    <col min="11748" max="11753" width="11.42578125" customWidth="1"/>
    <col min="11754" max="11765" width="5.85546875" customWidth="1"/>
    <col min="11766" max="11766" width="3.5703125" customWidth="1"/>
    <col min="11767" max="11767" width="5.42578125" customWidth="1"/>
    <col min="11768" max="11778" width="10.5703125" customWidth="1"/>
    <col min="11779" max="11779" width="10.5703125" bestFit="1" customWidth="1"/>
    <col min="11780" max="11780" width="11.42578125" customWidth="1"/>
    <col min="11781" max="11781" width="4.5703125" customWidth="1"/>
    <col min="11782" max="11782" width="11.42578125" customWidth="1"/>
    <col min="12001" max="12001" width="4.5703125" customWidth="1"/>
    <col min="12002" max="12002" width="37.85546875" customWidth="1"/>
    <col min="12003" max="12003" width="6.140625" customWidth="1"/>
    <col min="12004" max="12009" width="11.42578125" customWidth="1"/>
    <col min="12010" max="12021" width="5.85546875" customWidth="1"/>
    <col min="12022" max="12022" width="3.5703125" customWidth="1"/>
    <col min="12023" max="12023" width="5.42578125" customWidth="1"/>
    <col min="12024" max="12034" width="10.5703125" customWidth="1"/>
    <col min="12035" max="12035" width="10.5703125" bestFit="1" customWidth="1"/>
    <col min="12036" max="12036" width="11.42578125" customWidth="1"/>
    <col min="12037" max="12037" width="4.5703125" customWidth="1"/>
    <col min="12038" max="12038" width="11.42578125" customWidth="1"/>
    <col min="12257" max="12257" width="4.5703125" customWidth="1"/>
    <col min="12258" max="12258" width="37.85546875" customWidth="1"/>
    <col min="12259" max="12259" width="6.140625" customWidth="1"/>
    <col min="12260" max="12265" width="11.42578125" customWidth="1"/>
    <col min="12266" max="12277" width="5.85546875" customWidth="1"/>
    <col min="12278" max="12278" width="3.5703125" customWidth="1"/>
    <col min="12279" max="12279" width="5.42578125" customWidth="1"/>
    <col min="12280" max="12290" width="10.5703125" customWidth="1"/>
    <col min="12291" max="12291" width="10.5703125" bestFit="1" customWidth="1"/>
    <col min="12292" max="12292" width="11.42578125" customWidth="1"/>
    <col min="12293" max="12293" width="4.5703125" customWidth="1"/>
    <col min="12294" max="12294" width="11.42578125" customWidth="1"/>
    <col min="12513" max="12513" width="4.5703125" customWidth="1"/>
    <col min="12514" max="12514" width="37.85546875" customWidth="1"/>
    <col min="12515" max="12515" width="6.140625" customWidth="1"/>
    <col min="12516" max="12521" width="11.42578125" customWidth="1"/>
    <col min="12522" max="12533" width="5.85546875" customWidth="1"/>
    <col min="12534" max="12534" width="3.5703125" customWidth="1"/>
    <col min="12535" max="12535" width="5.42578125" customWidth="1"/>
    <col min="12536" max="12546" width="10.5703125" customWidth="1"/>
    <col min="12547" max="12547" width="10.5703125" bestFit="1" customWidth="1"/>
    <col min="12548" max="12548" width="11.42578125" customWidth="1"/>
    <col min="12549" max="12549" width="4.5703125" customWidth="1"/>
    <col min="12550" max="12550" width="11.42578125" customWidth="1"/>
    <col min="12769" max="12769" width="4.5703125" customWidth="1"/>
    <col min="12770" max="12770" width="37.85546875" customWidth="1"/>
    <col min="12771" max="12771" width="6.140625" customWidth="1"/>
    <col min="12772" max="12777" width="11.42578125" customWidth="1"/>
    <col min="12778" max="12789" width="5.85546875" customWidth="1"/>
    <col min="12790" max="12790" width="3.5703125" customWidth="1"/>
    <col min="12791" max="12791" width="5.42578125" customWidth="1"/>
    <col min="12792" max="12802" width="10.5703125" customWidth="1"/>
    <col min="12803" max="12803" width="10.5703125" bestFit="1" customWidth="1"/>
    <col min="12804" max="12804" width="11.42578125" customWidth="1"/>
    <col min="12805" max="12805" width="4.5703125" customWidth="1"/>
    <col min="12806" max="12806" width="11.42578125" customWidth="1"/>
    <col min="13025" max="13025" width="4.5703125" customWidth="1"/>
    <col min="13026" max="13026" width="37.85546875" customWidth="1"/>
    <col min="13027" max="13027" width="6.140625" customWidth="1"/>
    <col min="13028" max="13033" width="11.42578125" customWidth="1"/>
    <col min="13034" max="13045" width="5.85546875" customWidth="1"/>
    <col min="13046" max="13046" width="3.5703125" customWidth="1"/>
    <col min="13047" max="13047" width="5.42578125" customWidth="1"/>
    <col min="13048" max="13058" width="10.5703125" customWidth="1"/>
    <col min="13059" max="13059" width="10.5703125" bestFit="1" customWidth="1"/>
    <col min="13060" max="13060" width="11.42578125" customWidth="1"/>
    <col min="13061" max="13061" width="4.5703125" customWidth="1"/>
    <col min="13062" max="13062" width="11.42578125" customWidth="1"/>
    <col min="13281" max="13281" width="4.5703125" customWidth="1"/>
    <col min="13282" max="13282" width="37.85546875" customWidth="1"/>
    <col min="13283" max="13283" width="6.140625" customWidth="1"/>
    <col min="13284" max="13289" width="11.42578125" customWidth="1"/>
    <col min="13290" max="13301" width="5.85546875" customWidth="1"/>
    <col min="13302" max="13302" width="3.5703125" customWidth="1"/>
    <col min="13303" max="13303" width="5.42578125" customWidth="1"/>
    <col min="13304" max="13314" width="10.5703125" customWidth="1"/>
    <col min="13315" max="13315" width="10.5703125" bestFit="1" customWidth="1"/>
    <col min="13316" max="13316" width="11.42578125" customWidth="1"/>
    <col min="13317" max="13317" width="4.5703125" customWidth="1"/>
    <col min="13318" max="13318" width="11.42578125" customWidth="1"/>
    <col min="13537" max="13537" width="4.5703125" customWidth="1"/>
    <col min="13538" max="13538" width="37.85546875" customWidth="1"/>
    <col min="13539" max="13539" width="6.140625" customWidth="1"/>
    <col min="13540" max="13545" width="11.42578125" customWidth="1"/>
    <col min="13546" max="13557" width="5.85546875" customWidth="1"/>
    <col min="13558" max="13558" width="3.5703125" customWidth="1"/>
    <col min="13559" max="13559" width="5.42578125" customWidth="1"/>
    <col min="13560" max="13570" width="10.5703125" customWidth="1"/>
    <col min="13571" max="13571" width="10.5703125" bestFit="1" customWidth="1"/>
    <col min="13572" max="13572" width="11.42578125" customWidth="1"/>
    <col min="13573" max="13573" width="4.5703125" customWidth="1"/>
    <col min="13574" max="13574" width="11.42578125" customWidth="1"/>
    <col min="13793" max="13793" width="4.5703125" customWidth="1"/>
    <col min="13794" max="13794" width="37.85546875" customWidth="1"/>
    <col min="13795" max="13795" width="6.140625" customWidth="1"/>
    <col min="13796" max="13801" width="11.42578125" customWidth="1"/>
    <col min="13802" max="13813" width="5.85546875" customWidth="1"/>
    <col min="13814" max="13814" width="3.5703125" customWidth="1"/>
    <col min="13815" max="13815" width="5.42578125" customWidth="1"/>
    <col min="13816" max="13826" width="10.5703125" customWidth="1"/>
    <col min="13827" max="13827" width="10.5703125" bestFit="1" customWidth="1"/>
    <col min="13828" max="13828" width="11.42578125" customWidth="1"/>
    <col min="13829" max="13829" width="4.5703125" customWidth="1"/>
    <col min="13830" max="13830" width="11.42578125" customWidth="1"/>
    <col min="14049" max="14049" width="4.5703125" customWidth="1"/>
    <col min="14050" max="14050" width="37.85546875" customWidth="1"/>
    <col min="14051" max="14051" width="6.140625" customWidth="1"/>
    <col min="14052" max="14057" width="11.42578125" customWidth="1"/>
    <col min="14058" max="14069" width="5.85546875" customWidth="1"/>
    <col min="14070" max="14070" width="3.5703125" customWidth="1"/>
    <col min="14071" max="14071" width="5.42578125" customWidth="1"/>
    <col min="14072" max="14082" width="10.5703125" customWidth="1"/>
    <col min="14083" max="14083" width="10.5703125" bestFit="1" customWidth="1"/>
    <col min="14084" max="14084" width="11.42578125" customWidth="1"/>
    <col min="14085" max="14085" width="4.5703125" customWidth="1"/>
    <col min="14086" max="14086" width="11.42578125" customWidth="1"/>
    <col min="14305" max="14305" width="4.5703125" customWidth="1"/>
    <col min="14306" max="14306" width="37.85546875" customWidth="1"/>
    <col min="14307" max="14307" width="6.140625" customWidth="1"/>
    <col min="14308" max="14313" width="11.42578125" customWidth="1"/>
    <col min="14314" max="14325" width="5.85546875" customWidth="1"/>
    <col min="14326" max="14326" width="3.5703125" customWidth="1"/>
    <col min="14327" max="14327" width="5.42578125" customWidth="1"/>
    <col min="14328" max="14338" width="10.5703125" customWidth="1"/>
    <col min="14339" max="14339" width="10.5703125" bestFit="1" customWidth="1"/>
    <col min="14340" max="14340" width="11.42578125" customWidth="1"/>
    <col min="14341" max="14341" width="4.5703125" customWidth="1"/>
    <col min="14342" max="14342" width="11.42578125" customWidth="1"/>
    <col min="14561" max="14561" width="4.5703125" customWidth="1"/>
    <col min="14562" max="14562" width="37.85546875" customWidth="1"/>
    <col min="14563" max="14563" width="6.140625" customWidth="1"/>
    <col min="14564" max="14569" width="11.42578125" customWidth="1"/>
    <col min="14570" max="14581" width="5.85546875" customWidth="1"/>
    <col min="14582" max="14582" width="3.5703125" customWidth="1"/>
    <col min="14583" max="14583" width="5.42578125" customWidth="1"/>
    <col min="14584" max="14594" width="10.5703125" customWidth="1"/>
    <col min="14595" max="14595" width="10.5703125" bestFit="1" customWidth="1"/>
    <col min="14596" max="14596" width="11.42578125" customWidth="1"/>
    <col min="14597" max="14597" width="4.5703125" customWidth="1"/>
    <col min="14598" max="14598" width="11.42578125" customWidth="1"/>
    <col min="14817" max="14817" width="4.5703125" customWidth="1"/>
    <col min="14818" max="14818" width="37.85546875" customWidth="1"/>
    <col min="14819" max="14819" width="6.140625" customWidth="1"/>
    <col min="14820" max="14825" width="11.42578125" customWidth="1"/>
    <col min="14826" max="14837" width="5.85546875" customWidth="1"/>
    <col min="14838" max="14838" width="3.5703125" customWidth="1"/>
    <col min="14839" max="14839" width="5.42578125" customWidth="1"/>
    <col min="14840" max="14850" width="10.5703125" customWidth="1"/>
    <col min="14851" max="14851" width="10.5703125" bestFit="1" customWidth="1"/>
    <col min="14852" max="14852" width="11.42578125" customWidth="1"/>
    <col min="14853" max="14853" width="4.5703125" customWidth="1"/>
    <col min="14854" max="14854" width="11.42578125" customWidth="1"/>
    <col min="15073" max="15073" width="4.5703125" customWidth="1"/>
    <col min="15074" max="15074" width="37.85546875" customWidth="1"/>
    <col min="15075" max="15075" width="6.140625" customWidth="1"/>
    <col min="15076" max="15081" width="11.42578125" customWidth="1"/>
    <col min="15082" max="15093" width="5.85546875" customWidth="1"/>
    <col min="15094" max="15094" width="3.5703125" customWidth="1"/>
    <col min="15095" max="15095" width="5.42578125" customWidth="1"/>
    <col min="15096" max="15106" width="10.5703125" customWidth="1"/>
    <col min="15107" max="15107" width="10.5703125" bestFit="1" customWidth="1"/>
    <col min="15108" max="15108" width="11.42578125" customWidth="1"/>
    <col min="15109" max="15109" width="4.5703125" customWidth="1"/>
    <col min="15110" max="15110" width="11.42578125" customWidth="1"/>
    <col min="15329" max="15329" width="4.5703125" customWidth="1"/>
    <col min="15330" max="15330" width="37.85546875" customWidth="1"/>
    <col min="15331" max="15331" width="6.140625" customWidth="1"/>
    <col min="15332" max="15337" width="11.42578125" customWidth="1"/>
    <col min="15338" max="15349" width="5.85546875" customWidth="1"/>
    <col min="15350" max="15350" width="3.5703125" customWidth="1"/>
    <col min="15351" max="15351" width="5.42578125" customWidth="1"/>
    <col min="15352" max="15362" width="10.5703125" customWidth="1"/>
    <col min="15363" max="15363" width="10.5703125" bestFit="1" customWidth="1"/>
    <col min="15364" max="15364" width="11.42578125" customWidth="1"/>
    <col min="15365" max="15365" width="4.5703125" customWidth="1"/>
    <col min="15366" max="15366" width="11.42578125" customWidth="1"/>
    <col min="15585" max="15585" width="4.5703125" customWidth="1"/>
    <col min="15586" max="15586" width="37.85546875" customWidth="1"/>
    <col min="15587" max="15587" width="6.140625" customWidth="1"/>
    <col min="15588" max="15593" width="11.42578125" customWidth="1"/>
    <col min="15594" max="15605" width="5.85546875" customWidth="1"/>
    <col min="15606" max="15606" width="3.5703125" customWidth="1"/>
    <col min="15607" max="15607" width="5.42578125" customWidth="1"/>
    <col min="15608" max="15618" width="10.5703125" customWidth="1"/>
    <col min="15619" max="15619" width="10.5703125" bestFit="1" customWidth="1"/>
    <col min="15620" max="15620" width="11.42578125" customWidth="1"/>
    <col min="15621" max="15621" width="4.5703125" customWidth="1"/>
    <col min="15622" max="15622" width="11.42578125" customWidth="1"/>
    <col min="15841" max="15841" width="4.5703125" customWidth="1"/>
    <col min="15842" max="15842" width="37.85546875" customWidth="1"/>
    <col min="15843" max="15843" width="6.140625" customWidth="1"/>
    <col min="15844" max="15849" width="11.42578125" customWidth="1"/>
    <col min="15850" max="15861" width="5.85546875" customWidth="1"/>
    <col min="15862" max="15862" width="3.5703125" customWidth="1"/>
    <col min="15863" max="15863" width="5.42578125" customWidth="1"/>
    <col min="15864" max="15874" width="10.5703125" customWidth="1"/>
    <col min="15875" max="15875" width="10.5703125" bestFit="1" customWidth="1"/>
    <col min="15876" max="15876" width="11.42578125" customWidth="1"/>
    <col min="15877" max="15877" width="4.5703125" customWidth="1"/>
    <col min="15878" max="15878" width="11.42578125" customWidth="1"/>
    <col min="16097" max="16097" width="4.5703125" customWidth="1"/>
    <col min="16098" max="16098" width="37.85546875" customWidth="1"/>
    <col min="16099" max="16099" width="6.140625" customWidth="1"/>
    <col min="16100" max="16105" width="11.42578125" customWidth="1"/>
    <col min="16106" max="16117" width="5.85546875" customWidth="1"/>
    <col min="16118" max="16118" width="3.5703125" customWidth="1"/>
    <col min="16119" max="16119" width="5.42578125" customWidth="1"/>
    <col min="16120" max="16130" width="10.5703125" customWidth="1"/>
    <col min="16131" max="16131" width="10.5703125" bestFit="1" customWidth="1"/>
    <col min="16132" max="16132" width="11.42578125" customWidth="1"/>
    <col min="16133" max="16133" width="4.5703125" customWidth="1"/>
    <col min="16134" max="16134" width="11.42578125" customWidth="1"/>
  </cols>
  <sheetData>
    <row r="1" spans="1:104" x14ac:dyDescent="0.25">
      <c r="B1" s="111"/>
      <c r="C1" s="168"/>
      <c r="D1" s="113"/>
      <c r="E1" s="112"/>
      <c r="F1" s="112"/>
      <c r="G1" s="112"/>
    </row>
    <row r="2" spans="1:104" s="1" customFormat="1" ht="27.75" customHeight="1" thickBot="1" x14ac:dyDescent="0.5">
      <c r="A2" s="80"/>
      <c r="B2" s="81" t="s">
        <v>117</v>
      </c>
      <c r="C2" s="169"/>
      <c r="D2" s="31"/>
      <c r="E2" s="27"/>
      <c r="F2" s="28"/>
      <c r="G2" s="28"/>
      <c r="H2" s="28"/>
      <c r="I2" s="28"/>
      <c r="J2" s="28"/>
    </row>
    <row r="3" spans="1:104" ht="21.75" customHeight="1" thickTop="1" thickBot="1" x14ac:dyDescent="0.3">
      <c r="A3" s="20"/>
      <c r="B3" s="21"/>
      <c r="C3" s="170" t="s">
        <v>1</v>
      </c>
      <c r="D3" s="124">
        <v>2025</v>
      </c>
      <c r="E3" s="119">
        <f>D3+1</f>
        <v>2026</v>
      </c>
      <c r="F3" s="119">
        <f t="shared" ref="F3:J3" si="0">E3+1</f>
        <v>2027</v>
      </c>
      <c r="G3" s="119">
        <f t="shared" si="0"/>
        <v>2028</v>
      </c>
      <c r="H3" s="119">
        <f t="shared" si="0"/>
        <v>2029</v>
      </c>
      <c r="I3" s="119">
        <f t="shared" si="0"/>
        <v>2030</v>
      </c>
      <c r="J3" s="119">
        <f t="shared" si="0"/>
        <v>2031</v>
      </c>
    </row>
    <row r="4" spans="1:104" s="22" customFormat="1" ht="19.5" thickBot="1" x14ac:dyDescent="0.35">
      <c r="A4" s="40" t="s">
        <v>2</v>
      </c>
      <c r="B4" s="41"/>
      <c r="C4" s="171"/>
      <c r="D4" s="43"/>
      <c r="E4" s="42"/>
      <c r="F4" s="42"/>
      <c r="G4" s="42"/>
      <c r="H4" s="42"/>
      <c r="I4" s="42"/>
      <c r="J4" s="42"/>
      <c r="K4" s="55"/>
      <c r="L4" s="55"/>
      <c r="M4" s="55"/>
      <c r="N4" s="55"/>
      <c r="O4" s="55"/>
      <c r="P4" s="55"/>
      <c r="Q4" s="55"/>
      <c r="R4" s="115"/>
      <c r="S4" s="115"/>
      <c r="T4" s="115"/>
      <c r="U4" s="115"/>
      <c r="V4" s="115"/>
      <c r="W4" s="115"/>
      <c r="X4" s="115"/>
      <c r="Y4" s="115"/>
      <c r="Z4" s="115"/>
      <c r="AA4" s="115"/>
      <c r="AB4" s="115"/>
      <c r="AC4" s="115"/>
      <c r="AD4" s="115"/>
      <c r="AE4" s="115"/>
      <c r="AF4" s="115"/>
      <c r="AG4" s="115"/>
      <c r="AH4" s="115"/>
      <c r="AI4" s="115"/>
      <c r="AJ4" s="115"/>
      <c r="AK4" s="115"/>
      <c r="AL4" s="115"/>
      <c r="AM4" s="115"/>
      <c r="AN4" s="115"/>
      <c r="AO4" s="115"/>
      <c r="AP4" s="115"/>
      <c r="AQ4" s="115"/>
      <c r="AR4" s="115"/>
      <c r="AS4" s="115"/>
      <c r="AT4" s="115"/>
      <c r="AU4" s="115"/>
      <c r="AV4" s="115"/>
      <c r="AW4" s="115"/>
      <c r="AX4" s="115"/>
      <c r="AY4" s="115"/>
      <c r="AZ4" s="115"/>
      <c r="BA4" s="115"/>
      <c r="BB4" s="115"/>
      <c r="BC4" s="115"/>
      <c r="BD4" s="115"/>
      <c r="BE4" s="115"/>
      <c r="BF4" s="115"/>
      <c r="BG4" s="115"/>
      <c r="BH4" s="115"/>
      <c r="BI4" s="115"/>
      <c r="BJ4" s="115"/>
      <c r="BK4" s="115"/>
      <c r="BL4" s="115"/>
      <c r="BM4" s="115"/>
      <c r="BN4" s="115"/>
      <c r="BO4" s="115"/>
      <c r="BP4" s="115"/>
      <c r="BQ4" s="115"/>
      <c r="BR4" s="115"/>
      <c r="BS4" s="115"/>
      <c r="BT4" s="115"/>
      <c r="BU4" s="115"/>
      <c r="BV4" s="115"/>
      <c r="BW4" s="115"/>
      <c r="BX4" s="115"/>
      <c r="BY4" s="115"/>
      <c r="BZ4" s="115"/>
      <c r="CA4" s="115"/>
      <c r="CB4" s="115"/>
      <c r="CC4" s="115"/>
      <c r="CD4" s="115"/>
      <c r="CE4" s="115"/>
      <c r="CF4" s="115"/>
      <c r="CG4" s="115"/>
      <c r="CH4" s="115"/>
      <c r="CI4" s="115"/>
      <c r="CJ4" s="115"/>
      <c r="CK4" s="115"/>
      <c r="CL4" s="115"/>
      <c r="CM4" s="115"/>
      <c r="CN4" s="115"/>
      <c r="CO4" s="115"/>
      <c r="CP4" s="115"/>
      <c r="CQ4" s="115"/>
      <c r="CR4" s="115"/>
      <c r="CS4" s="115"/>
      <c r="CT4" s="115"/>
      <c r="CU4" s="115"/>
      <c r="CV4" s="115"/>
      <c r="CW4" s="115"/>
      <c r="CX4" s="115"/>
      <c r="CY4" s="115"/>
      <c r="CZ4" s="115"/>
    </row>
    <row r="5" spans="1:104" s="23" customFormat="1" hidden="1" x14ac:dyDescent="0.25">
      <c r="A5" s="56" t="s">
        <v>3</v>
      </c>
      <c r="B5" s="57"/>
      <c r="C5" s="172"/>
      <c r="D5" s="59"/>
      <c r="E5" s="58"/>
      <c r="F5" s="58"/>
      <c r="G5" s="58"/>
      <c r="H5" s="58"/>
      <c r="I5" s="58"/>
      <c r="J5" s="58"/>
      <c r="K5"/>
      <c r="L5"/>
      <c r="M5"/>
      <c r="N5"/>
      <c r="O5"/>
      <c r="P5"/>
      <c r="Q5"/>
      <c r="R5" s="116"/>
      <c r="S5" s="116"/>
      <c r="T5" s="116"/>
      <c r="U5" s="116"/>
      <c r="V5" s="116"/>
      <c r="W5" s="116"/>
      <c r="X5" s="116"/>
      <c r="Y5" s="116"/>
      <c r="Z5" s="116"/>
      <c r="AA5" s="116"/>
      <c r="AB5" s="116"/>
      <c r="AC5" s="116"/>
      <c r="AD5" s="116"/>
      <c r="AE5" s="116"/>
      <c r="AF5" s="116"/>
      <c r="AG5" s="116"/>
      <c r="AH5" s="116"/>
      <c r="AI5" s="116"/>
      <c r="AJ5" s="116"/>
      <c r="AK5" s="116"/>
      <c r="AL5" s="116"/>
      <c r="AM5" s="116"/>
      <c r="AN5" s="116"/>
      <c r="AO5" s="116"/>
      <c r="AP5" s="116"/>
      <c r="AQ5" s="116"/>
      <c r="AR5" s="116"/>
      <c r="AS5" s="116"/>
      <c r="AT5" s="116"/>
      <c r="AU5" s="116"/>
      <c r="AV5" s="116"/>
      <c r="AW5" s="116"/>
      <c r="AX5" s="116"/>
      <c r="AY5" s="116"/>
      <c r="AZ5" s="116"/>
      <c r="BA5" s="116"/>
      <c r="BB5" s="116"/>
      <c r="BC5" s="116"/>
      <c r="BD5" s="116"/>
      <c r="BE5" s="116"/>
      <c r="BF5" s="116"/>
      <c r="BG5" s="116"/>
      <c r="BH5" s="116"/>
      <c r="BI5" s="116"/>
      <c r="BJ5" s="116"/>
      <c r="BK5" s="116"/>
      <c r="BL5" s="116"/>
      <c r="BM5" s="116"/>
      <c r="BN5" s="116"/>
      <c r="BO5" s="116"/>
      <c r="BP5" s="116"/>
      <c r="BQ5" s="116"/>
      <c r="BR5" s="116"/>
      <c r="BS5" s="116"/>
      <c r="BT5" s="116"/>
      <c r="BU5" s="116"/>
      <c r="BV5" s="116"/>
      <c r="BW5" s="116"/>
      <c r="BX5" s="116"/>
      <c r="BY5" s="116"/>
      <c r="BZ5" s="116"/>
      <c r="CA5" s="116"/>
      <c r="CB5" s="116"/>
      <c r="CC5" s="116"/>
      <c r="CD5" s="116"/>
      <c r="CE5" s="116"/>
      <c r="CF5" s="116"/>
      <c r="CG5" s="116"/>
      <c r="CH5" s="116"/>
      <c r="CI5" s="116"/>
      <c r="CJ5" s="116"/>
      <c r="CK5" s="116"/>
      <c r="CL5" s="116"/>
      <c r="CM5" s="116"/>
      <c r="CN5" s="116"/>
      <c r="CO5" s="116"/>
      <c r="CP5" s="116"/>
      <c r="CQ5" s="116"/>
      <c r="CR5" s="116"/>
      <c r="CS5" s="116"/>
      <c r="CT5" s="116"/>
      <c r="CU5" s="116"/>
      <c r="CV5" s="116"/>
      <c r="CW5" s="116"/>
      <c r="CX5" s="116"/>
      <c r="CY5" s="116"/>
      <c r="CZ5" s="116"/>
    </row>
    <row r="6" spans="1:104" hidden="1" x14ac:dyDescent="0.25">
      <c r="A6" s="2" t="s">
        <v>4</v>
      </c>
      <c r="B6" s="3" t="s">
        <v>5</v>
      </c>
      <c r="C6" s="173">
        <v>0.255</v>
      </c>
      <c r="D6" s="93"/>
      <c r="E6" s="93">
        <f t="shared" ref="E6:J6" si="1">E7*E8</f>
        <v>0</v>
      </c>
      <c r="F6" s="93">
        <f t="shared" si="1"/>
        <v>0</v>
      </c>
      <c r="G6" s="93">
        <f t="shared" si="1"/>
        <v>0</v>
      </c>
      <c r="H6" s="93">
        <f t="shared" si="1"/>
        <v>0</v>
      </c>
      <c r="I6" s="93">
        <f t="shared" si="1"/>
        <v>0</v>
      </c>
      <c r="J6" s="93">
        <f t="shared" si="1"/>
        <v>0</v>
      </c>
      <c r="R6" s="116"/>
      <c r="S6" s="116"/>
      <c r="T6" s="116"/>
      <c r="U6" s="116"/>
      <c r="V6" s="116"/>
      <c r="W6" s="116"/>
      <c r="X6" s="116"/>
      <c r="Y6" s="116"/>
      <c r="Z6" s="116"/>
      <c r="AA6" s="116"/>
      <c r="AB6" s="116"/>
      <c r="AC6" s="116"/>
      <c r="AD6" s="116"/>
      <c r="AE6" s="116"/>
      <c r="AF6" s="116"/>
      <c r="AG6" s="116"/>
      <c r="AH6" s="116"/>
      <c r="AI6" s="116"/>
      <c r="AJ6" s="116"/>
      <c r="AK6" s="116"/>
      <c r="AL6" s="116"/>
      <c r="AM6" s="116"/>
      <c r="AN6" s="116"/>
      <c r="AO6" s="116"/>
      <c r="AP6" s="116"/>
      <c r="AQ6" s="116"/>
      <c r="AR6" s="116"/>
      <c r="AS6" s="116"/>
      <c r="AT6" s="116"/>
      <c r="AU6" s="116"/>
      <c r="AV6" s="116"/>
      <c r="AW6" s="116"/>
      <c r="AX6" s="116"/>
      <c r="AY6" s="116"/>
      <c r="AZ6" s="116"/>
      <c r="BA6" s="116"/>
      <c r="BB6" s="116"/>
      <c r="BC6" s="116"/>
      <c r="BD6" s="116"/>
      <c r="BE6" s="116"/>
      <c r="BF6" s="116"/>
      <c r="BG6" s="116"/>
      <c r="BH6" s="116"/>
      <c r="BI6" s="116"/>
      <c r="BJ6" s="116"/>
      <c r="BK6" s="116"/>
      <c r="BL6" s="116"/>
      <c r="BM6" s="116"/>
      <c r="BN6" s="116"/>
      <c r="BO6" s="116"/>
      <c r="BP6" s="116"/>
      <c r="BQ6" s="116"/>
      <c r="BR6" s="116"/>
      <c r="BS6" s="116"/>
      <c r="BT6" s="116"/>
      <c r="BU6" s="116"/>
      <c r="BV6" s="116"/>
      <c r="BW6" s="116"/>
      <c r="BX6" s="116"/>
      <c r="BY6" s="116"/>
      <c r="BZ6" s="116"/>
      <c r="CA6" s="116"/>
      <c r="CB6" s="116"/>
      <c r="CC6" s="116"/>
      <c r="CD6" s="116"/>
      <c r="CE6" s="116"/>
      <c r="CF6" s="116"/>
      <c r="CG6" s="116"/>
      <c r="CH6" s="116"/>
      <c r="CI6" s="116"/>
      <c r="CJ6" s="116"/>
      <c r="CK6" s="116"/>
      <c r="CL6" s="116"/>
      <c r="CM6" s="116"/>
      <c r="CN6" s="116"/>
      <c r="CO6" s="116"/>
      <c r="CP6" s="116"/>
      <c r="CQ6" s="116"/>
      <c r="CR6" s="116"/>
      <c r="CS6" s="116"/>
      <c r="CT6" s="116"/>
      <c r="CU6" s="116"/>
      <c r="CV6" s="116"/>
      <c r="CW6" s="116"/>
      <c r="CX6" s="116"/>
      <c r="CY6" s="116"/>
      <c r="CZ6" s="116"/>
    </row>
    <row r="7" spans="1:104" s="5" customFormat="1" ht="12" hidden="1" x14ac:dyDescent="0.2">
      <c r="A7" s="4"/>
      <c r="B7" s="6" t="s">
        <v>6</v>
      </c>
      <c r="C7" s="174"/>
      <c r="D7" s="139"/>
      <c r="E7" s="139"/>
      <c r="F7" s="139"/>
      <c r="G7" s="139"/>
      <c r="H7" s="139"/>
      <c r="I7" s="139"/>
      <c r="J7" s="139"/>
      <c r="R7" s="117"/>
      <c r="S7" s="117"/>
      <c r="T7" s="117"/>
      <c r="U7" s="117"/>
      <c r="V7" s="117"/>
      <c r="W7" s="117"/>
      <c r="X7" s="117"/>
      <c r="Y7" s="117"/>
      <c r="Z7" s="117"/>
      <c r="AA7" s="117"/>
      <c r="AB7" s="117"/>
      <c r="AC7" s="117"/>
      <c r="AD7" s="117"/>
      <c r="AE7" s="117"/>
      <c r="AF7" s="117"/>
      <c r="AG7" s="117"/>
      <c r="AH7" s="117"/>
      <c r="AI7" s="117"/>
      <c r="AJ7" s="117"/>
      <c r="AK7" s="117"/>
      <c r="AL7" s="117"/>
      <c r="AM7" s="117"/>
      <c r="AN7" s="117"/>
      <c r="AO7" s="117"/>
      <c r="AP7" s="117"/>
      <c r="AQ7" s="117"/>
      <c r="AR7" s="117"/>
      <c r="AS7" s="117"/>
      <c r="AT7" s="117"/>
      <c r="AU7" s="117"/>
      <c r="AV7" s="117"/>
      <c r="AW7" s="117"/>
      <c r="AX7" s="117"/>
      <c r="AY7" s="117"/>
      <c r="AZ7" s="117"/>
      <c r="BA7" s="117"/>
      <c r="BB7" s="117"/>
      <c r="BC7" s="117"/>
      <c r="BD7" s="117"/>
      <c r="BE7" s="117"/>
      <c r="BF7" s="117"/>
      <c r="BG7" s="117"/>
      <c r="BH7" s="117"/>
      <c r="BI7" s="117"/>
      <c r="BJ7" s="117"/>
      <c r="BK7" s="117"/>
      <c r="BL7" s="117"/>
      <c r="BM7" s="117"/>
      <c r="BN7" s="117"/>
      <c r="BO7" s="117"/>
      <c r="BP7" s="117"/>
      <c r="BQ7" s="117"/>
      <c r="BR7" s="117"/>
      <c r="BS7" s="117"/>
      <c r="BT7" s="117"/>
      <c r="BU7" s="117"/>
      <c r="BV7" s="117"/>
      <c r="BW7" s="117"/>
      <c r="BX7" s="117"/>
      <c r="BY7" s="117"/>
      <c r="BZ7" s="117"/>
      <c r="CA7" s="117"/>
      <c r="CB7" s="117"/>
      <c r="CC7" s="117"/>
      <c r="CD7" s="117"/>
      <c r="CE7" s="117"/>
      <c r="CF7" s="117"/>
      <c r="CG7" s="117"/>
      <c r="CH7" s="117"/>
      <c r="CI7" s="117"/>
      <c r="CJ7" s="117"/>
      <c r="CK7" s="117"/>
      <c r="CL7" s="117"/>
      <c r="CM7" s="117"/>
      <c r="CN7" s="117"/>
      <c r="CO7" s="117"/>
      <c r="CP7" s="117"/>
      <c r="CQ7" s="117"/>
      <c r="CR7" s="117"/>
      <c r="CS7" s="117"/>
      <c r="CT7" s="117"/>
      <c r="CU7" s="117"/>
      <c r="CV7" s="117"/>
      <c r="CW7" s="117"/>
      <c r="CX7" s="117"/>
      <c r="CY7" s="117"/>
      <c r="CZ7" s="117"/>
    </row>
    <row r="8" spans="1:104" s="5" customFormat="1" ht="12" hidden="1" x14ac:dyDescent="0.2">
      <c r="A8" s="4"/>
      <c r="B8" s="6" t="s">
        <v>7</v>
      </c>
      <c r="C8" s="175"/>
      <c r="D8" s="140"/>
      <c r="E8" s="140"/>
      <c r="F8" s="140"/>
      <c r="G8" s="140"/>
      <c r="H8" s="140"/>
      <c r="I8" s="140"/>
      <c r="J8" s="140"/>
      <c r="R8" s="117"/>
      <c r="S8" s="117"/>
      <c r="T8" s="117"/>
      <c r="U8" s="117"/>
      <c r="V8" s="117"/>
      <c r="W8" s="117"/>
      <c r="X8" s="117"/>
      <c r="Y8" s="117"/>
      <c r="Z8" s="117"/>
      <c r="AA8" s="117"/>
      <c r="AB8" s="117"/>
      <c r="AC8" s="117"/>
      <c r="AD8" s="117"/>
      <c r="AE8" s="117"/>
      <c r="AF8" s="117"/>
      <c r="AG8" s="117"/>
      <c r="AH8" s="117"/>
      <c r="AI8" s="117"/>
      <c r="AJ8" s="117"/>
      <c r="AK8" s="117"/>
      <c r="AL8" s="117"/>
      <c r="AM8" s="117"/>
      <c r="AN8" s="117"/>
      <c r="AO8" s="117"/>
      <c r="AP8" s="117"/>
      <c r="AQ8" s="117"/>
      <c r="AR8" s="117"/>
      <c r="AS8" s="117"/>
      <c r="AT8" s="117"/>
      <c r="AU8" s="117"/>
      <c r="AV8" s="117"/>
      <c r="AW8" s="117"/>
      <c r="AX8" s="117"/>
      <c r="AY8" s="117"/>
      <c r="AZ8" s="117"/>
      <c r="BA8" s="117"/>
      <c r="BB8" s="117"/>
      <c r="BC8" s="117"/>
      <c r="BD8" s="117"/>
      <c r="BE8" s="117"/>
      <c r="BF8" s="117"/>
      <c r="BG8" s="117"/>
      <c r="BH8" s="117"/>
      <c r="BI8" s="117"/>
      <c r="BJ8" s="117"/>
      <c r="BK8" s="117"/>
      <c r="BL8" s="117"/>
      <c r="BM8" s="117"/>
      <c r="BN8" s="117"/>
      <c r="BO8" s="117"/>
      <c r="BP8" s="117"/>
      <c r="BQ8" s="117"/>
      <c r="BR8" s="117"/>
      <c r="BS8" s="117"/>
      <c r="BT8" s="117"/>
      <c r="BU8" s="117"/>
      <c r="BV8" s="117"/>
      <c r="BW8" s="117"/>
      <c r="BX8" s="117"/>
      <c r="BY8" s="117"/>
      <c r="BZ8" s="117"/>
      <c r="CA8" s="117"/>
      <c r="CB8" s="117"/>
      <c r="CC8" s="117"/>
      <c r="CD8" s="117"/>
      <c r="CE8" s="117"/>
      <c r="CF8" s="117"/>
      <c r="CG8" s="117"/>
      <c r="CH8" s="117"/>
      <c r="CI8" s="117"/>
      <c r="CJ8" s="117"/>
      <c r="CK8" s="117"/>
      <c r="CL8" s="117"/>
      <c r="CM8" s="117"/>
      <c r="CN8" s="117"/>
      <c r="CO8" s="117"/>
      <c r="CP8" s="117"/>
      <c r="CQ8" s="117"/>
      <c r="CR8" s="117"/>
      <c r="CS8" s="117"/>
      <c r="CT8" s="117"/>
      <c r="CU8" s="117"/>
      <c r="CV8" s="117"/>
      <c r="CW8" s="117"/>
      <c r="CX8" s="117"/>
      <c r="CY8" s="117"/>
      <c r="CZ8" s="117"/>
    </row>
    <row r="9" spans="1:104" hidden="1" x14ac:dyDescent="0.25">
      <c r="A9" s="2" t="s">
        <v>4</v>
      </c>
      <c r="B9" s="3" t="s">
        <v>5</v>
      </c>
      <c r="C9" s="173">
        <v>0.13500000000000001</v>
      </c>
      <c r="D9" s="125"/>
      <c r="E9" s="141"/>
      <c r="F9" s="141"/>
      <c r="G9" s="141"/>
      <c r="H9" s="141"/>
      <c r="I9" s="141"/>
      <c r="J9" s="141"/>
      <c r="R9" s="116"/>
      <c r="S9" s="116"/>
      <c r="T9" s="116"/>
      <c r="U9" s="116"/>
      <c r="V9" s="116"/>
      <c r="W9" s="116"/>
      <c r="X9" s="116"/>
      <c r="Y9" s="116"/>
      <c r="Z9" s="116"/>
      <c r="AA9" s="116"/>
      <c r="AB9" s="116"/>
      <c r="AC9" s="116"/>
      <c r="AD9" s="116"/>
      <c r="AE9" s="116"/>
      <c r="AF9" s="116"/>
      <c r="AG9" s="116"/>
      <c r="AH9" s="116"/>
      <c r="AI9" s="116"/>
      <c r="AJ9" s="116"/>
      <c r="AK9" s="116"/>
      <c r="AL9" s="116"/>
      <c r="AM9" s="116"/>
      <c r="AN9" s="116"/>
      <c r="AO9" s="116"/>
      <c r="AP9" s="116"/>
      <c r="AQ9" s="116"/>
      <c r="AR9" s="116"/>
      <c r="AS9" s="116"/>
      <c r="AT9" s="116"/>
      <c r="AU9" s="116"/>
      <c r="AV9" s="116"/>
      <c r="AW9" s="116"/>
      <c r="AX9" s="116"/>
      <c r="AY9" s="116"/>
      <c r="AZ9" s="116"/>
      <c r="BA9" s="116"/>
      <c r="BB9" s="116"/>
      <c r="BC9" s="116"/>
      <c r="BD9" s="116"/>
      <c r="BE9" s="116"/>
      <c r="BF9" s="116"/>
      <c r="BG9" s="116"/>
      <c r="BH9" s="116"/>
      <c r="BI9" s="116"/>
      <c r="BJ9" s="116"/>
      <c r="BK9" s="116"/>
      <c r="BL9" s="116"/>
      <c r="BM9" s="116"/>
      <c r="BN9" s="116"/>
      <c r="BO9" s="116"/>
      <c r="BP9" s="116"/>
      <c r="BQ9" s="116"/>
      <c r="BR9" s="116"/>
      <c r="BS9" s="116"/>
      <c r="BT9" s="116"/>
      <c r="BU9" s="116"/>
      <c r="BV9" s="116"/>
      <c r="BW9" s="116"/>
      <c r="BX9" s="116"/>
      <c r="BY9" s="116"/>
      <c r="BZ9" s="116"/>
      <c r="CA9" s="116"/>
      <c r="CB9" s="116"/>
      <c r="CC9" s="116"/>
      <c r="CD9" s="116"/>
      <c r="CE9" s="116"/>
      <c r="CF9" s="116"/>
      <c r="CG9" s="116"/>
      <c r="CH9" s="116"/>
      <c r="CI9" s="116"/>
      <c r="CJ9" s="116"/>
      <c r="CK9" s="116"/>
      <c r="CL9" s="116"/>
      <c r="CM9" s="116"/>
      <c r="CN9" s="116"/>
      <c r="CO9" s="116"/>
      <c r="CP9" s="116"/>
      <c r="CQ9" s="116"/>
      <c r="CR9" s="116"/>
      <c r="CS9" s="116"/>
      <c r="CT9" s="116"/>
      <c r="CU9" s="116"/>
      <c r="CV9" s="116"/>
      <c r="CW9" s="116"/>
      <c r="CX9" s="116"/>
      <c r="CY9" s="116"/>
      <c r="CZ9" s="116"/>
    </row>
    <row r="10" spans="1:104" s="5" customFormat="1" ht="12" hidden="1" x14ac:dyDescent="0.2">
      <c r="A10" s="4"/>
      <c r="B10" s="6" t="s">
        <v>6</v>
      </c>
      <c r="C10" s="175"/>
      <c r="D10" s="126"/>
      <c r="E10" s="139">
        <v>31</v>
      </c>
      <c r="F10" s="139">
        <v>31</v>
      </c>
      <c r="G10" s="139">
        <v>31</v>
      </c>
      <c r="H10" s="139">
        <v>31</v>
      </c>
      <c r="I10" s="139">
        <v>31</v>
      </c>
      <c r="J10" s="139">
        <v>31</v>
      </c>
      <c r="R10" s="117"/>
      <c r="S10" s="117"/>
      <c r="T10" s="117"/>
      <c r="U10" s="117"/>
      <c r="V10" s="117"/>
      <c r="W10" s="117"/>
      <c r="X10" s="117"/>
      <c r="Y10" s="117"/>
      <c r="Z10" s="117"/>
      <c r="AA10" s="117"/>
      <c r="AB10" s="117"/>
      <c r="AC10" s="117"/>
      <c r="AD10" s="117"/>
      <c r="AE10" s="117"/>
      <c r="AF10" s="117"/>
      <c r="AG10" s="117"/>
      <c r="AH10" s="117"/>
      <c r="AI10" s="117"/>
      <c r="AJ10" s="117"/>
      <c r="AK10" s="117"/>
      <c r="AL10" s="117"/>
      <c r="AM10" s="117"/>
      <c r="AN10" s="117"/>
      <c r="AO10" s="117"/>
      <c r="AP10" s="117"/>
      <c r="AQ10" s="117"/>
      <c r="AR10" s="117"/>
      <c r="AS10" s="117"/>
      <c r="AT10" s="117"/>
      <c r="AU10" s="117"/>
      <c r="AV10" s="117"/>
      <c r="AW10" s="117"/>
      <c r="AX10" s="117"/>
      <c r="AY10" s="117"/>
      <c r="AZ10" s="117"/>
      <c r="BA10" s="117"/>
      <c r="BB10" s="117"/>
      <c r="BC10" s="117"/>
      <c r="BD10" s="117"/>
      <c r="BE10" s="117"/>
      <c r="BF10" s="117"/>
      <c r="BG10" s="117"/>
      <c r="BH10" s="117"/>
      <c r="BI10" s="117"/>
      <c r="BJ10" s="117"/>
      <c r="BK10" s="117"/>
      <c r="BL10" s="117"/>
      <c r="BM10" s="117"/>
      <c r="BN10" s="117"/>
      <c r="BO10" s="117"/>
      <c r="BP10" s="117"/>
      <c r="BQ10" s="117"/>
      <c r="BR10" s="117"/>
      <c r="BS10" s="117"/>
      <c r="BT10" s="117"/>
      <c r="BU10" s="117"/>
      <c r="BV10" s="117"/>
      <c r="BW10" s="117"/>
      <c r="BX10" s="117"/>
      <c r="BY10" s="117"/>
      <c r="BZ10" s="117"/>
      <c r="CA10" s="117"/>
      <c r="CB10" s="117"/>
      <c r="CC10" s="117"/>
      <c r="CD10" s="117"/>
      <c r="CE10" s="117"/>
      <c r="CF10" s="117"/>
      <c r="CG10" s="117"/>
      <c r="CH10" s="117"/>
      <c r="CI10" s="117"/>
      <c r="CJ10" s="117"/>
      <c r="CK10" s="117"/>
      <c r="CL10" s="117"/>
      <c r="CM10" s="117"/>
      <c r="CN10" s="117"/>
      <c r="CO10" s="117"/>
      <c r="CP10" s="117"/>
      <c r="CQ10" s="117"/>
      <c r="CR10" s="117"/>
      <c r="CS10" s="117"/>
      <c r="CT10" s="117"/>
      <c r="CU10" s="117"/>
      <c r="CV10" s="117"/>
      <c r="CW10" s="117"/>
      <c r="CX10" s="117"/>
      <c r="CY10" s="117"/>
      <c r="CZ10" s="117"/>
    </row>
    <row r="11" spans="1:104" s="5" customFormat="1" ht="12" hidden="1" x14ac:dyDescent="0.2">
      <c r="A11" s="4"/>
      <c r="B11" s="6" t="s">
        <v>7</v>
      </c>
      <c r="C11" s="175"/>
      <c r="D11" s="126"/>
      <c r="E11" s="139">
        <v>500</v>
      </c>
      <c r="F11" s="139">
        <v>500</v>
      </c>
      <c r="G11" s="139">
        <v>500</v>
      </c>
      <c r="H11" s="139">
        <v>500</v>
      </c>
      <c r="I11" s="139">
        <v>500</v>
      </c>
      <c r="J11" s="139">
        <v>500</v>
      </c>
      <c r="R11" s="117"/>
      <c r="S11" s="117"/>
      <c r="T11" s="117"/>
      <c r="U11" s="117"/>
      <c r="V11" s="117"/>
      <c r="W11" s="117"/>
      <c r="X11" s="117"/>
      <c r="Y11" s="117"/>
      <c r="Z11" s="117"/>
      <c r="AA11" s="117"/>
      <c r="AB11" s="117"/>
      <c r="AC11" s="117"/>
      <c r="AD11" s="117"/>
      <c r="AE11" s="117"/>
      <c r="AF11" s="117"/>
      <c r="AG11" s="117"/>
      <c r="AH11" s="117"/>
      <c r="AI11" s="117"/>
      <c r="AJ11" s="117"/>
      <c r="AK11" s="117"/>
      <c r="AL11" s="117"/>
      <c r="AM11" s="117"/>
      <c r="AN11" s="117"/>
      <c r="AO11" s="117"/>
      <c r="AP11" s="117"/>
      <c r="AQ11" s="117"/>
      <c r="AR11" s="117"/>
      <c r="AS11" s="117"/>
      <c r="AT11" s="117"/>
      <c r="AU11" s="117"/>
      <c r="AV11" s="117"/>
      <c r="AW11" s="117"/>
      <c r="AX11" s="117"/>
      <c r="AY11" s="117"/>
      <c r="AZ11" s="117"/>
      <c r="BA11" s="117"/>
      <c r="BB11" s="117"/>
      <c r="BC11" s="117"/>
      <c r="BD11" s="117"/>
      <c r="BE11" s="117"/>
      <c r="BF11" s="117"/>
      <c r="BG11" s="117"/>
      <c r="BH11" s="117"/>
      <c r="BI11" s="117"/>
      <c r="BJ11" s="117"/>
      <c r="BK11" s="117"/>
      <c r="BL11" s="117"/>
      <c r="BM11" s="117"/>
      <c r="BN11" s="117"/>
      <c r="BO11" s="117"/>
      <c r="BP11" s="117"/>
      <c r="BQ11" s="117"/>
      <c r="BR11" s="117"/>
      <c r="BS11" s="117"/>
      <c r="BT11" s="117"/>
      <c r="BU11" s="117"/>
      <c r="BV11" s="117"/>
      <c r="BW11" s="117"/>
      <c r="BX11" s="117"/>
      <c r="BY11" s="117"/>
      <c r="BZ11" s="117"/>
      <c r="CA11" s="117"/>
      <c r="CB11" s="117"/>
      <c r="CC11" s="117"/>
      <c r="CD11" s="117"/>
      <c r="CE11" s="117"/>
      <c r="CF11" s="117"/>
      <c r="CG11" s="117"/>
      <c r="CH11" s="117"/>
      <c r="CI11" s="117"/>
      <c r="CJ11" s="117"/>
      <c r="CK11" s="117"/>
      <c r="CL11" s="117"/>
      <c r="CM11" s="117"/>
      <c r="CN11" s="117"/>
      <c r="CO11" s="117"/>
      <c r="CP11" s="117"/>
      <c r="CQ11" s="117"/>
      <c r="CR11" s="117"/>
      <c r="CS11" s="117"/>
      <c r="CT11" s="117"/>
      <c r="CU11" s="117"/>
      <c r="CV11" s="117"/>
      <c r="CW11" s="117"/>
      <c r="CX11" s="117"/>
      <c r="CY11" s="117"/>
      <c r="CZ11" s="117"/>
    </row>
    <row r="12" spans="1:104" hidden="1" x14ac:dyDescent="0.25">
      <c r="A12" s="2" t="s">
        <v>4</v>
      </c>
      <c r="B12" s="3" t="s">
        <v>8</v>
      </c>
      <c r="C12" s="173">
        <v>0.255</v>
      </c>
      <c r="D12" s="127"/>
      <c r="E12" s="137"/>
      <c r="F12" s="137"/>
      <c r="G12" s="137"/>
      <c r="H12" s="137"/>
      <c r="I12" s="137"/>
      <c r="J12" s="137"/>
      <c r="R12" s="116"/>
      <c r="S12" s="116"/>
      <c r="T12" s="116"/>
      <c r="U12" s="116"/>
      <c r="V12" s="116"/>
      <c r="W12" s="116"/>
      <c r="X12" s="116"/>
      <c r="Y12" s="116"/>
      <c r="Z12" s="116"/>
      <c r="AA12" s="116"/>
      <c r="AB12" s="116"/>
      <c r="AC12" s="116"/>
      <c r="AD12" s="116"/>
      <c r="AE12" s="116"/>
      <c r="AF12" s="116"/>
      <c r="AG12" s="116"/>
      <c r="AH12" s="116"/>
      <c r="AI12" s="116"/>
      <c r="AJ12" s="116"/>
      <c r="AK12" s="116"/>
      <c r="AL12" s="116"/>
      <c r="AM12" s="116"/>
      <c r="AN12" s="116"/>
      <c r="AO12" s="116"/>
      <c r="AP12" s="116"/>
      <c r="AQ12" s="116"/>
      <c r="AR12" s="116"/>
      <c r="AS12" s="116"/>
      <c r="AT12" s="116"/>
      <c r="AU12" s="116"/>
      <c r="AV12" s="116"/>
      <c r="AW12" s="116"/>
      <c r="AX12" s="116"/>
      <c r="AY12" s="116"/>
      <c r="AZ12" s="116"/>
      <c r="BA12" s="116"/>
      <c r="BB12" s="116"/>
      <c r="BC12" s="116"/>
      <c r="BD12" s="116"/>
      <c r="BE12" s="116"/>
      <c r="BF12" s="116"/>
      <c r="BG12" s="116"/>
      <c r="BH12" s="116"/>
      <c r="BI12" s="116"/>
      <c r="BJ12" s="116"/>
      <c r="BK12" s="116"/>
      <c r="BL12" s="116"/>
      <c r="BM12" s="116"/>
      <c r="BN12" s="116"/>
      <c r="BO12" s="116"/>
      <c r="BP12" s="116"/>
      <c r="BQ12" s="116"/>
      <c r="BR12" s="116"/>
      <c r="BS12" s="116"/>
      <c r="BT12" s="116"/>
      <c r="BU12" s="116"/>
      <c r="BV12" s="116"/>
      <c r="BW12" s="116"/>
      <c r="BX12" s="116"/>
      <c r="BY12" s="116"/>
      <c r="BZ12" s="116"/>
      <c r="CA12" s="116"/>
      <c r="CB12" s="116"/>
      <c r="CC12" s="116"/>
      <c r="CD12" s="116"/>
      <c r="CE12" s="116"/>
      <c r="CF12" s="116"/>
      <c r="CG12" s="116"/>
      <c r="CH12" s="116"/>
      <c r="CI12" s="116"/>
      <c r="CJ12" s="116"/>
      <c r="CK12" s="116"/>
      <c r="CL12" s="116"/>
      <c r="CM12" s="116"/>
      <c r="CN12" s="116"/>
      <c r="CO12" s="116"/>
      <c r="CP12" s="116"/>
      <c r="CQ12" s="116"/>
      <c r="CR12" s="116"/>
      <c r="CS12" s="116"/>
      <c r="CT12" s="116"/>
      <c r="CU12" s="116"/>
      <c r="CV12" s="116"/>
      <c r="CW12" s="116"/>
      <c r="CX12" s="116"/>
      <c r="CY12" s="116"/>
      <c r="CZ12" s="116"/>
    </row>
    <row r="13" spans="1:104" ht="15" hidden="1" customHeight="1" x14ac:dyDescent="0.25">
      <c r="A13" s="2" t="s">
        <v>4</v>
      </c>
      <c r="B13" s="7" t="s">
        <v>9</v>
      </c>
      <c r="C13" s="176">
        <v>0</v>
      </c>
      <c r="D13" s="127"/>
      <c r="E13" s="137">
        <f t="shared" ref="E13:J13" si="2">E7*E14</f>
        <v>0</v>
      </c>
      <c r="F13" s="137">
        <f t="shared" si="2"/>
        <v>0</v>
      </c>
      <c r="G13" s="137">
        <f t="shared" si="2"/>
        <v>0</v>
      </c>
      <c r="H13" s="137">
        <f t="shared" si="2"/>
        <v>0</v>
      </c>
      <c r="I13" s="137">
        <f t="shared" si="2"/>
        <v>0</v>
      </c>
      <c r="J13" s="137">
        <f t="shared" si="2"/>
        <v>0</v>
      </c>
      <c r="R13" s="116"/>
      <c r="S13" s="116"/>
      <c r="T13" s="116"/>
      <c r="U13" s="116"/>
      <c r="V13" s="116"/>
      <c r="W13" s="116"/>
      <c r="X13" s="116"/>
      <c r="Y13" s="116"/>
      <c r="Z13" s="116"/>
      <c r="AA13" s="116"/>
      <c r="AB13" s="116"/>
      <c r="AC13" s="116"/>
      <c r="AD13" s="116"/>
      <c r="AE13" s="116"/>
      <c r="AF13" s="116"/>
      <c r="AG13" s="116"/>
      <c r="AH13" s="116"/>
      <c r="AI13" s="116"/>
      <c r="AJ13" s="116"/>
      <c r="AK13" s="116"/>
      <c r="AL13" s="116"/>
      <c r="AM13" s="116"/>
      <c r="AN13" s="116"/>
      <c r="AO13" s="116"/>
      <c r="AP13" s="116"/>
      <c r="AQ13" s="116"/>
      <c r="AR13" s="116"/>
      <c r="AS13" s="116"/>
      <c r="AT13" s="116"/>
      <c r="AU13" s="116"/>
      <c r="AV13" s="116"/>
      <c r="AW13" s="116"/>
      <c r="AX13" s="116"/>
      <c r="AY13" s="116"/>
      <c r="AZ13" s="116"/>
      <c r="BA13" s="116"/>
      <c r="BB13" s="116"/>
      <c r="BC13" s="116"/>
      <c r="BD13" s="116"/>
      <c r="BE13" s="116"/>
      <c r="BF13" s="116"/>
      <c r="BG13" s="116"/>
      <c r="BH13" s="116"/>
      <c r="BI13" s="116"/>
      <c r="BJ13" s="116"/>
      <c r="BK13" s="116"/>
      <c r="BL13" s="116"/>
      <c r="BM13" s="116"/>
      <c r="BN13" s="116"/>
      <c r="BO13" s="116"/>
      <c r="BP13" s="116"/>
      <c r="BQ13" s="116"/>
      <c r="BR13" s="116"/>
      <c r="BS13" s="116"/>
      <c r="BT13" s="116"/>
      <c r="BU13" s="116"/>
      <c r="BV13" s="116"/>
      <c r="BW13" s="116"/>
      <c r="BX13" s="116"/>
      <c r="BY13" s="116"/>
      <c r="BZ13" s="116"/>
      <c r="CA13" s="116"/>
      <c r="CB13" s="116"/>
      <c r="CC13" s="116"/>
      <c r="CD13" s="116"/>
      <c r="CE13" s="116"/>
      <c r="CF13" s="116"/>
      <c r="CG13" s="116"/>
      <c r="CH13" s="116"/>
      <c r="CI13" s="116"/>
      <c r="CJ13" s="116"/>
      <c r="CK13" s="116"/>
      <c r="CL13" s="116"/>
      <c r="CM13" s="116"/>
      <c r="CN13" s="116"/>
      <c r="CO13" s="116"/>
      <c r="CP13" s="116"/>
      <c r="CQ13" s="116"/>
      <c r="CR13" s="116"/>
      <c r="CS13" s="116"/>
      <c r="CT13" s="116"/>
      <c r="CU13" s="116"/>
      <c r="CV13" s="116"/>
      <c r="CW13" s="116"/>
      <c r="CX13" s="116"/>
      <c r="CY13" s="116"/>
      <c r="CZ13" s="116"/>
    </row>
    <row r="14" spans="1:104" ht="5.25" hidden="1" customHeight="1" x14ac:dyDescent="0.25">
      <c r="B14" s="76" t="s">
        <v>10</v>
      </c>
      <c r="C14" s="173">
        <v>0</v>
      </c>
      <c r="D14" s="103"/>
      <c r="E14" s="157">
        <v>7.1999999999999995E-2</v>
      </c>
      <c r="F14" s="157">
        <v>7.1999999999999995E-2</v>
      </c>
      <c r="G14" s="157">
        <v>7.1999999999999995E-2</v>
      </c>
      <c r="H14" s="157">
        <v>7.1999999999999995E-2</v>
      </c>
      <c r="I14" s="157">
        <v>7.1999999999999995E-2</v>
      </c>
      <c r="J14" s="157">
        <v>7.1999999999999995E-2</v>
      </c>
      <c r="R14" s="116"/>
      <c r="S14" s="116"/>
      <c r="T14" s="116"/>
      <c r="U14" s="116"/>
      <c r="V14" s="116"/>
      <c r="W14" s="116"/>
      <c r="X14" s="116"/>
      <c r="Y14" s="116"/>
      <c r="Z14" s="116"/>
      <c r="AA14" s="116"/>
      <c r="AB14" s="116"/>
      <c r="AC14" s="116"/>
      <c r="AD14" s="116"/>
      <c r="AE14" s="116"/>
      <c r="AF14" s="116"/>
      <c r="AG14" s="116"/>
      <c r="AH14" s="116"/>
      <c r="AI14" s="116"/>
      <c r="AJ14" s="116"/>
      <c r="AK14" s="116"/>
      <c r="AL14" s="116"/>
      <c r="AM14" s="116"/>
      <c r="AN14" s="116"/>
      <c r="AO14" s="116"/>
      <c r="AP14" s="116"/>
      <c r="AQ14" s="116"/>
      <c r="AR14" s="116"/>
      <c r="AS14" s="116"/>
      <c r="AT14" s="116"/>
      <c r="AU14" s="116"/>
      <c r="AV14" s="116"/>
      <c r="AW14" s="116"/>
      <c r="AX14" s="116"/>
      <c r="AY14" s="116"/>
      <c r="AZ14" s="116"/>
      <c r="BA14" s="116"/>
      <c r="BB14" s="116"/>
      <c r="BC14" s="116"/>
      <c r="BD14" s="116"/>
      <c r="BE14" s="116"/>
      <c r="BF14" s="116"/>
      <c r="BG14" s="116"/>
      <c r="BH14" s="116"/>
      <c r="BI14" s="116"/>
      <c r="BJ14" s="116"/>
      <c r="BK14" s="116"/>
      <c r="BL14" s="116"/>
      <c r="BM14" s="116"/>
      <c r="BN14" s="116"/>
      <c r="BO14" s="116"/>
      <c r="BP14" s="116"/>
      <c r="BQ14" s="116"/>
      <c r="BR14" s="116"/>
      <c r="BS14" s="116"/>
      <c r="BT14" s="116"/>
      <c r="BU14" s="116"/>
      <c r="BV14" s="116"/>
      <c r="BW14" s="116"/>
      <c r="BX14" s="116"/>
      <c r="BY14" s="116"/>
      <c r="BZ14" s="116"/>
      <c r="CA14" s="116"/>
      <c r="CB14" s="116"/>
      <c r="CC14" s="116"/>
      <c r="CD14" s="116"/>
      <c r="CE14" s="116"/>
      <c r="CF14" s="116"/>
      <c r="CG14" s="116"/>
      <c r="CH14" s="116"/>
      <c r="CI14" s="116"/>
      <c r="CJ14" s="116"/>
      <c r="CK14" s="116"/>
      <c r="CL14" s="116"/>
      <c r="CM14" s="116"/>
      <c r="CN14" s="116"/>
      <c r="CO14" s="116"/>
      <c r="CP14" s="116"/>
      <c r="CQ14" s="116"/>
      <c r="CR14" s="116"/>
      <c r="CS14" s="116"/>
      <c r="CT14" s="116"/>
      <c r="CU14" s="116"/>
      <c r="CV14" s="116"/>
      <c r="CW14" s="116"/>
      <c r="CX14" s="116"/>
      <c r="CY14" s="116"/>
      <c r="CZ14" s="116"/>
    </row>
    <row r="15" spans="1:104" x14ac:dyDescent="0.25">
      <c r="A15" s="52"/>
      <c r="C15" s="177"/>
      <c r="R15" s="116"/>
      <c r="S15" s="116"/>
      <c r="T15" s="116"/>
      <c r="U15" s="116"/>
      <c r="V15" s="116"/>
      <c r="W15" s="116"/>
      <c r="X15" s="116"/>
      <c r="Y15" s="116"/>
      <c r="Z15" s="116"/>
      <c r="AA15" s="116"/>
      <c r="AB15" s="116"/>
      <c r="AC15" s="116"/>
      <c r="AD15" s="116"/>
      <c r="AE15" s="116"/>
      <c r="AF15" s="116"/>
      <c r="AG15" s="116"/>
      <c r="AH15" s="116"/>
      <c r="AI15" s="116"/>
      <c r="AJ15" s="116"/>
      <c r="AK15" s="116"/>
      <c r="AL15" s="116"/>
      <c r="AM15" s="116"/>
      <c r="AN15" s="116"/>
      <c r="AO15" s="116"/>
      <c r="AP15" s="116"/>
      <c r="AQ15" s="116"/>
      <c r="AR15" s="116"/>
      <c r="AS15" s="116"/>
      <c r="AT15" s="116"/>
      <c r="AU15" s="116"/>
      <c r="AV15" s="116"/>
      <c r="AW15" s="116"/>
      <c r="AX15" s="116"/>
      <c r="AY15" s="116"/>
      <c r="AZ15" s="116"/>
      <c r="BA15" s="116"/>
      <c r="BB15" s="116"/>
      <c r="BC15" s="116"/>
      <c r="BD15" s="116"/>
      <c r="BE15" s="116"/>
      <c r="BF15" s="116"/>
      <c r="BG15" s="116"/>
      <c r="BH15" s="116"/>
      <c r="BI15" s="116"/>
      <c r="BJ15" s="116"/>
      <c r="BK15" s="116"/>
      <c r="BL15" s="116"/>
      <c r="BM15" s="116"/>
      <c r="BN15" s="116"/>
      <c r="BO15" s="116"/>
      <c r="BP15" s="116"/>
      <c r="BQ15" s="116"/>
      <c r="BR15" s="116"/>
      <c r="BS15" s="116"/>
      <c r="BT15" s="116"/>
      <c r="BU15" s="116"/>
      <c r="BV15" s="116"/>
      <c r="BW15" s="116"/>
      <c r="BX15" s="116"/>
      <c r="BY15" s="116"/>
      <c r="BZ15" s="116"/>
      <c r="CA15" s="116"/>
      <c r="CB15" s="116"/>
      <c r="CC15" s="116"/>
      <c r="CD15" s="116"/>
      <c r="CE15" s="116"/>
      <c r="CF15" s="116"/>
      <c r="CG15" s="116"/>
      <c r="CH15" s="116"/>
      <c r="CI15" s="116"/>
      <c r="CJ15" s="116"/>
      <c r="CK15" s="116"/>
      <c r="CL15" s="116"/>
      <c r="CM15" s="116"/>
      <c r="CN15" s="116"/>
      <c r="CO15" s="116"/>
      <c r="CP15" s="116"/>
      <c r="CQ15" s="116"/>
      <c r="CR15" s="116"/>
      <c r="CS15" s="116"/>
      <c r="CT15" s="116"/>
      <c r="CU15" s="116"/>
      <c r="CV15" s="116"/>
      <c r="CW15" s="116"/>
      <c r="CX15" s="116"/>
      <c r="CY15" s="116"/>
      <c r="CZ15" s="116"/>
    </row>
    <row r="16" spans="1:104" s="19" customFormat="1" ht="14.25" customHeight="1" x14ac:dyDescent="0.25">
      <c r="A16" s="60" t="s">
        <v>11</v>
      </c>
      <c r="B16" s="61"/>
      <c r="C16" s="178"/>
      <c r="D16" s="212"/>
      <c r="E16" s="213"/>
      <c r="F16" s="213"/>
      <c r="G16" s="213"/>
      <c r="H16" s="213"/>
      <c r="I16" s="213"/>
      <c r="J16" s="213"/>
      <c r="K16"/>
      <c r="L16"/>
      <c r="M16"/>
      <c r="N16"/>
      <c r="O16"/>
      <c r="P16"/>
      <c r="Q16"/>
      <c r="R16" s="116"/>
      <c r="S16" s="116"/>
      <c r="T16" s="116"/>
      <c r="U16" s="116"/>
      <c r="V16" s="116"/>
      <c r="W16" s="116"/>
      <c r="X16" s="116"/>
      <c r="Y16" s="116"/>
      <c r="Z16" s="116"/>
      <c r="AA16" s="116"/>
      <c r="AB16" s="116"/>
      <c r="AC16" s="116"/>
      <c r="AD16" s="116"/>
      <c r="AE16" s="116"/>
      <c r="AF16" s="116"/>
      <c r="AG16" s="116"/>
      <c r="AH16" s="116"/>
      <c r="AI16" s="116"/>
      <c r="AJ16" s="116"/>
      <c r="AK16" s="116"/>
      <c r="AL16" s="116"/>
      <c r="AM16" s="116"/>
      <c r="AN16" s="116"/>
      <c r="AO16" s="116"/>
      <c r="AP16" s="116"/>
      <c r="AQ16" s="116"/>
      <c r="AR16" s="116"/>
      <c r="AS16" s="116"/>
      <c r="AT16" s="116"/>
      <c r="AU16" s="116"/>
      <c r="AV16" s="116"/>
      <c r="AW16" s="116"/>
      <c r="AX16" s="116"/>
      <c r="AY16" s="116"/>
      <c r="AZ16" s="116"/>
      <c r="BA16" s="116"/>
      <c r="BB16" s="116"/>
      <c r="BC16" s="116"/>
      <c r="BD16" s="116"/>
      <c r="BE16" s="116"/>
      <c r="BF16" s="116"/>
      <c r="BG16" s="116"/>
      <c r="BH16" s="116"/>
      <c r="BI16" s="116"/>
      <c r="BJ16" s="116"/>
      <c r="BK16" s="116"/>
      <c r="BL16" s="116"/>
      <c r="BM16" s="116"/>
      <c r="BN16" s="116"/>
      <c r="BO16" s="116"/>
      <c r="BP16" s="116"/>
      <c r="BQ16" s="116"/>
      <c r="BR16" s="116"/>
      <c r="BS16" s="116"/>
      <c r="BT16" s="116"/>
      <c r="BU16" s="116"/>
      <c r="BV16" s="116"/>
      <c r="BW16" s="116"/>
      <c r="BX16" s="116"/>
      <c r="BY16" s="116"/>
      <c r="BZ16" s="116"/>
      <c r="CA16" s="116"/>
      <c r="CB16" s="116"/>
      <c r="CC16" s="116"/>
      <c r="CD16" s="116"/>
      <c r="CE16" s="116"/>
      <c r="CF16" s="116"/>
      <c r="CG16" s="116"/>
      <c r="CH16" s="116"/>
      <c r="CI16" s="116"/>
      <c r="CJ16" s="116"/>
      <c r="CK16" s="116"/>
      <c r="CL16" s="116"/>
      <c r="CM16" s="116"/>
      <c r="CN16" s="116"/>
      <c r="CO16" s="116"/>
      <c r="CP16" s="116"/>
      <c r="CQ16" s="116"/>
      <c r="CR16" s="116"/>
      <c r="CS16" s="116"/>
      <c r="CT16" s="116"/>
      <c r="CU16" s="116"/>
      <c r="CV16" s="116"/>
      <c r="CW16" s="116"/>
      <c r="CX16" s="116"/>
      <c r="CY16" s="116"/>
      <c r="CZ16" s="116"/>
    </row>
    <row r="17" spans="1:104" ht="14.25" customHeight="1" x14ac:dyDescent="0.25">
      <c r="A17" s="2" t="s">
        <v>4</v>
      </c>
      <c r="B17" s="7" t="s">
        <v>70</v>
      </c>
      <c r="C17" s="208">
        <v>0.13500000000000001</v>
      </c>
      <c r="D17" s="215">
        <f>D18*D19*D20</f>
        <v>112200.00000000001</v>
      </c>
      <c r="E17" s="215">
        <f t="shared" ref="E17:J17" si="3">E18*E19*E20</f>
        <v>112200.00000000001</v>
      </c>
      <c r="F17" s="215">
        <f t="shared" si="3"/>
        <v>112200.00000000001</v>
      </c>
      <c r="G17" s="215">
        <f t="shared" si="3"/>
        <v>100980.00000000001</v>
      </c>
      <c r="H17" s="215">
        <f t="shared" si="3"/>
        <v>106920</v>
      </c>
      <c r="I17" s="215">
        <f t="shared" si="3"/>
        <v>106920</v>
      </c>
      <c r="J17" s="215">
        <f t="shared" si="3"/>
        <v>106920</v>
      </c>
      <c r="R17" s="116"/>
      <c r="S17" s="116"/>
      <c r="T17" s="116"/>
      <c r="U17" s="116"/>
      <c r="V17" s="116"/>
      <c r="W17" s="116"/>
      <c r="X17" s="116"/>
      <c r="Y17" s="116"/>
      <c r="Z17" s="116"/>
      <c r="AA17" s="116"/>
      <c r="AB17" s="116"/>
      <c r="AC17" s="116"/>
      <c r="AD17" s="116"/>
      <c r="AE17" s="116"/>
      <c r="AF17" s="116"/>
      <c r="AG17" s="116"/>
      <c r="AH17" s="116"/>
      <c r="AI17" s="116"/>
      <c r="AJ17" s="116"/>
      <c r="AK17" s="116"/>
      <c r="AL17" s="116"/>
      <c r="AM17" s="116"/>
      <c r="AN17" s="116"/>
      <c r="AO17" s="116"/>
      <c r="AP17" s="116"/>
      <c r="AQ17" s="116"/>
      <c r="AR17" s="116"/>
      <c r="AS17" s="116"/>
      <c r="AT17" s="116"/>
      <c r="AU17" s="116"/>
      <c r="AV17" s="116"/>
      <c r="AW17" s="116"/>
      <c r="AX17" s="116"/>
      <c r="AY17" s="116"/>
      <c r="AZ17" s="116"/>
      <c r="BA17" s="116"/>
      <c r="BB17" s="116"/>
      <c r="BC17" s="116"/>
      <c r="BD17" s="116"/>
      <c r="BE17" s="116"/>
      <c r="BF17" s="116"/>
      <c r="BG17" s="116"/>
      <c r="BH17" s="116"/>
      <c r="BI17" s="116"/>
      <c r="BJ17" s="116"/>
      <c r="BK17" s="116"/>
      <c r="BL17" s="116"/>
      <c r="BM17" s="116"/>
      <c r="BN17" s="116"/>
      <c r="BO17" s="116"/>
      <c r="BP17" s="116"/>
      <c r="BQ17" s="116"/>
      <c r="BR17" s="116"/>
      <c r="BS17" s="116"/>
      <c r="BT17" s="116"/>
      <c r="BU17" s="116"/>
      <c r="BV17" s="116"/>
      <c r="BW17" s="116"/>
      <c r="BX17" s="116"/>
      <c r="BY17" s="116"/>
      <c r="BZ17" s="116"/>
      <c r="CA17" s="116"/>
      <c r="CB17" s="116"/>
      <c r="CC17" s="116"/>
      <c r="CD17" s="116"/>
      <c r="CE17" s="116"/>
      <c r="CF17" s="116"/>
      <c r="CG17" s="116"/>
      <c r="CH17" s="116"/>
      <c r="CI17" s="116"/>
      <c r="CJ17" s="116"/>
      <c r="CK17" s="116"/>
      <c r="CL17" s="116"/>
      <c r="CM17" s="116"/>
      <c r="CN17" s="116"/>
      <c r="CO17" s="116"/>
      <c r="CP17" s="116"/>
      <c r="CQ17" s="116"/>
      <c r="CR17" s="116"/>
      <c r="CS17" s="116"/>
      <c r="CT17" s="116"/>
      <c r="CU17" s="116"/>
      <c r="CV17" s="116"/>
      <c r="CW17" s="116"/>
      <c r="CX17" s="116"/>
      <c r="CY17" s="116"/>
      <c r="CZ17" s="116"/>
    </row>
    <row r="18" spans="1:104" s="5" customFormat="1" ht="14.25" customHeight="1" x14ac:dyDescent="0.2">
      <c r="A18" s="4"/>
      <c r="B18" s="6" t="s">
        <v>72</v>
      </c>
      <c r="C18" s="175"/>
      <c r="D18" s="214">
        <v>5500</v>
      </c>
      <c r="E18" s="214">
        <v>5500</v>
      </c>
      <c r="F18" s="214">
        <v>5500</v>
      </c>
      <c r="G18" s="214">
        <v>5500</v>
      </c>
      <c r="H18" s="214">
        <v>5500</v>
      </c>
      <c r="I18" s="214">
        <v>5500</v>
      </c>
      <c r="J18" s="214">
        <v>5500</v>
      </c>
      <c r="R18" s="117"/>
      <c r="S18" s="117"/>
      <c r="T18" s="117"/>
      <c r="U18" s="117"/>
      <c r="V18" s="117"/>
      <c r="W18" s="117"/>
      <c r="X18" s="117"/>
      <c r="Y18" s="117"/>
      <c r="Z18" s="117"/>
      <c r="AA18" s="117"/>
      <c r="AB18" s="117"/>
      <c r="AC18" s="117"/>
      <c r="AD18" s="117"/>
      <c r="AE18" s="117"/>
      <c r="AF18" s="117"/>
      <c r="AG18" s="117"/>
      <c r="AH18" s="117"/>
      <c r="AI18" s="117"/>
      <c r="AJ18" s="117"/>
      <c r="AK18" s="117"/>
      <c r="AL18" s="117"/>
      <c r="AM18" s="117"/>
      <c r="AN18" s="117"/>
      <c r="AO18" s="117"/>
      <c r="AP18" s="117"/>
      <c r="AQ18" s="117"/>
      <c r="AR18" s="117"/>
      <c r="AS18" s="117"/>
      <c r="AT18" s="117"/>
      <c r="AU18" s="117"/>
      <c r="AV18" s="117"/>
      <c r="AW18" s="117"/>
      <c r="AX18" s="117"/>
      <c r="AY18" s="117"/>
      <c r="AZ18" s="117"/>
      <c r="BA18" s="117"/>
      <c r="BB18" s="117"/>
      <c r="BC18" s="117"/>
      <c r="BD18" s="117"/>
      <c r="BE18" s="117"/>
      <c r="BF18" s="117"/>
      <c r="BG18" s="117"/>
      <c r="BH18" s="117"/>
      <c r="BI18" s="117"/>
      <c r="BJ18" s="117"/>
      <c r="BK18" s="117"/>
      <c r="BL18" s="117"/>
      <c r="BM18" s="117"/>
      <c r="BN18" s="117"/>
      <c r="BO18" s="117"/>
      <c r="BP18" s="117"/>
      <c r="BQ18" s="117"/>
      <c r="BR18" s="117"/>
      <c r="BS18" s="117"/>
      <c r="BT18" s="117"/>
      <c r="BU18" s="117"/>
      <c r="BV18" s="117"/>
      <c r="BW18" s="117"/>
      <c r="BX18" s="117"/>
      <c r="BY18" s="117"/>
      <c r="BZ18" s="117"/>
      <c r="CA18" s="117"/>
      <c r="CB18" s="117"/>
      <c r="CC18" s="117"/>
      <c r="CD18" s="117"/>
      <c r="CE18" s="117"/>
      <c r="CF18" s="117"/>
      <c r="CG18" s="117"/>
      <c r="CH18" s="117"/>
      <c r="CI18" s="117"/>
      <c r="CJ18" s="117"/>
      <c r="CK18" s="117"/>
      <c r="CL18" s="117"/>
      <c r="CM18" s="117"/>
      <c r="CN18" s="117"/>
      <c r="CO18" s="117"/>
      <c r="CP18" s="117"/>
      <c r="CQ18" s="117"/>
      <c r="CR18" s="117"/>
      <c r="CS18" s="117"/>
      <c r="CT18" s="117"/>
      <c r="CU18" s="117"/>
      <c r="CV18" s="117"/>
      <c r="CW18" s="117"/>
      <c r="CX18" s="117"/>
      <c r="CY18" s="117"/>
      <c r="CZ18" s="117"/>
    </row>
    <row r="19" spans="1:104" s="5" customFormat="1" ht="14.25" customHeight="1" x14ac:dyDescent="0.2">
      <c r="A19" s="4"/>
      <c r="B19" s="6" t="s">
        <v>68</v>
      </c>
      <c r="C19" s="175"/>
      <c r="D19" s="126">
        <v>120</v>
      </c>
      <c r="E19" s="126">
        <v>120</v>
      </c>
      <c r="F19" s="126">
        <v>120</v>
      </c>
      <c r="G19" s="126">
        <v>120</v>
      </c>
      <c r="H19" s="126">
        <v>120</v>
      </c>
      <c r="I19" s="126">
        <v>120</v>
      </c>
      <c r="J19" s="126">
        <v>120</v>
      </c>
      <c r="R19" s="117"/>
      <c r="S19" s="117"/>
      <c r="T19" s="117"/>
      <c r="U19" s="117"/>
      <c r="V19" s="117"/>
      <c r="W19" s="117"/>
      <c r="X19" s="117"/>
      <c r="Y19" s="117"/>
      <c r="Z19" s="117"/>
      <c r="AA19" s="117"/>
      <c r="AB19" s="117"/>
      <c r="AC19" s="117"/>
      <c r="AD19" s="117"/>
      <c r="AE19" s="117"/>
      <c r="AF19" s="117"/>
      <c r="AG19" s="117"/>
      <c r="AH19" s="117"/>
      <c r="AI19" s="117"/>
      <c r="AJ19" s="117"/>
      <c r="AK19" s="117"/>
      <c r="AL19" s="117"/>
      <c r="AM19" s="117"/>
      <c r="AN19" s="117"/>
      <c r="AO19" s="117"/>
      <c r="AP19" s="117"/>
      <c r="AQ19" s="117"/>
      <c r="AR19" s="117"/>
      <c r="AS19" s="117"/>
      <c r="AT19" s="117"/>
      <c r="AU19" s="117"/>
      <c r="AV19" s="117"/>
      <c r="AW19" s="117"/>
      <c r="AX19" s="117"/>
      <c r="AY19" s="117"/>
      <c r="AZ19" s="117"/>
      <c r="BA19" s="117"/>
      <c r="BB19" s="117"/>
      <c r="BC19" s="117"/>
      <c r="BD19" s="117"/>
      <c r="BE19" s="117"/>
      <c r="BF19" s="117"/>
      <c r="BG19" s="117"/>
      <c r="BH19" s="117"/>
      <c r="BI19" s="117"/>
      <c r="BJ19" s="117"/>
      <c r="BK19" s="117"/>
      <c r="BL19" s="117"/>
      <c r="BM19" s="117"/>
      <c r="BN19" s="117"/>
      <c r="BO19" s="117"/>
      <c r="BP19" s="117"/>
      <c r="BQ19" s="117"/>
      <c r="BR19" s="117"/>
      <c r="BS19" s="117"/>
      <c r="BT19" s="117"/>
      <c r="BU19" s="117"/>
      <c r="BV19" s="117"/>
      <c r="BW19" s="117"/>
      <c r="BX19" s="117"/>
      <c r="BY19" s="117"/>
      <c r="BZ19" s="117"/>
      <c r="CA19" s="117"/>
      <c r="CB19" s="117"/>
      <c r="CC19" s="117"/>
      <c r="CD19" s="117"/>
      <c r="CE19" s="117"/>
      <c r="CF19" s="117"/>
      <c r="CG19" s="117"/>
      <c r="CH19" s="117"/>
      <c r="CI19" s="117"/>
      <c r="CJ19" s="117"/>
      <c r="CK19" s="117"/>
      <c r="CL19" s="117"/>
      <c r="CM19" s="117"/>
      <c r="CN19" s="117"/>
      <c r="CO19" s="117"/>
      <c r="CP19" s="117"/>
      <c r="CQ19" s="117"/>
      <c r="CR19" s="117"/>
      <c r="CS19" s="117"/>
      <c r="CT19" s="117"/>
      <c r="CU19" s="117"/>
      <c r="CV19" s="117"/>
      <c r="CW19" s="117"/>
      <c r="CX19" s="117"/>
      <c r="CY19" s="117"/>
      <c r="CZ19" s="117"/>
    </row>
    <row r="20" spans="1:104" s="5" customFormat="1" ht="14.25" customHeight="1" x14ac:dyDescent="0.2">
      <c r="A20" s="4"/>
      <c r="B20" s="6" t="s">
        <v>69</v>
      </c>
      <c r="C20" s="175"/>
      <c r="D20" s="216">
        <v>0.17</v>
      </c>
      <c r="E20" s="216">
        <v>0.17</v>
      </c>
      <c r="F20" s="216">
        <v>0.17</v>
      </c>
      <c r="G20" s="216">
        <f>0.17*0.9</f>
        <v>0.15300000000000002</v>
      </c>
      <c r="H20" s="216">
        <f>0.18*0.9</f>
        <v>0.16200000000000001</v>
      </c>
      <c r="I20" s="216">
        <f>0.18*0.9</f>
        <v>0.16200000000000001</v>
      </c>
      <c r="J20" s="216">
        <f>0.18*0.9</f>
        <v>0.16200000000000001</v>
      </c>
      <c r="K20" s="123" t="s">
        <v>121</v>
      </c>
      <c r="R20" s="117"/>
      <c r="S20" s="117"/>
      <c r="T20" s="117"/>
      <c r="U20" s="117"/>
      <c r="V20" s="117"/>
      <c r="W20" s="117"/>
      <c r="X20" s="117"/>
      <c r="Y20" s="117"/>
      <c r="Z20" s="117"/>
      <c r="AA20" s="117"/>
      <c r="AB20" s="117"/>
      <c r="AC20" s="117"/>
      <c r="AD20" s="117"/>
      <c r="AE20" s="117"/>
      <c r="AF20" s="117"/>
      <c r="AG20" s="117"/>
      <c r="AH20" s="117"/>
      <c r="AI20" s="117"/>
      <c r="AJ20" s="117"/>
      <c r="AK20" s="117"/>
      <c r="AL20" s="117"/>
      <c r="AM20" s="117"/>
      <c r="AN20" s="117"/>
      <c r="AO20" s="117"/>
      <c r="AP20" s="117"/>
      <c r="AQ20" s="117"/>
      <c r="AR20" s="117"/>
      <c r="AS20" s="117"/>
      <c r="AT20" s="117"/>
      <c r="AU20" s="117"/>
      <c r="AV20" s="117"/>
      <c r="AW20" s="117"/>
      <c r="AX20" s="117"/>
      <c r="AY20" s="117"/>
      <c r="AZ20" s="117"/>
      <c r="BA20" s="117"/>
      <c r="BB20" s="117"/>
      <c r="BC20" s="117"/>
      <c r="BD20" s="117"/>
      <c r="BE20" s="117"/>
      <c r="BF20" s="117"/>
      <c r="BG20" s="117"/>
      <c r="BH20" s="117"/>
      <c r="BI20" s="117"/>
      <c r="BJ20" s="117"/>
      <c r="BK20" s="117"/>
      <c r="BL20" s="117"/>
      <c r="BM20" s="117"/>
      <c r="BN20" s="117"/>
      <c r="BO20" s="117"/>
      <c r="BP20" s="117"/>
      <c r="BQ20" s="117"/>
      <c r="BR20" s="117"/>
      <c r="BS20" s="117"/>
      <c r="BT20" s="117"/>
      <c r="BU20" s="117"/>
      <c r="BV20" s="117"/>
      <c r="BW20" s="117"/>
      <c r="BX20" s="117"/>
      <c r="BY20" s="117"/>
      <c r="BZ20" s="117"/>
      <c r="CA20" s="117"/>
      <c r="CB20" s="117"/>
      <c r="CC20" s="117"/>
      <c r="CD20" s="117"/>
      <c r="CE20" s="117"/>
      <c r="CF20" s="117"/>
      <c r="CG20" s="117"/>
      <c r="CH20" s="117"/>
      <c r="CI20" s="117"/>
      <c r="CJ20" s="117"/>
      <c r="CK20" s="117"/>
      <c r="CL20" s="117"/>
      <c r="CM20" s="117"/>
      <c r="CN20" s="117"/>
      <c r="CO20" s="117"/>
      <c r="CP20" s="117"/>
      <c r="CQ20" s="117"/>
      <c r="CR20" s="117"/>
      <c r="CS20" s="117"/>
      <c r="CT20" s="117"/>
      <c r="CU20" s="117"/>
      <c r="CV20" s="117"/>
      <c r="CW20" s="117"/>
      <c r="CX20" s="117"/>
      <c r="CY20" s="117"/>
      <c r="CZ20" s="117"/>
    </row>
    <row r="21" spans="1:104" ht="14.25" customHeight="1" x14ac:dyDescent="0.25">
      <c r="A21" s="2" t="s">
        <v>4</v>
      </c>
      <c r="B21" s="7" t="s">
        <v>71</v>
      </c>
      <c r="C21" s="208">
        <v>0.13500000000000001</v>
      </c>
      <c r="D21" s="215">
        <f>D22*D23*D24</f>
        <v>108000</v>
      </c>
      <c r="E21" s="215">
        <f t="shared" ref="E21:J21" si="4">E22*E23*E24</f>
        <v>108000</v>
      </c>
      <c r="F21" s="215">
        <f>F22*F23*F24</f>
        <v>108000</v>
      </c>
      <c r="G21" s="215">
        <f>G22*G23*G24</f>
        <v>97200</v>
      </c>
      <c r="H21" s="215">
        <f t="shared" si="4"/>
        <v>102600.00000000001</v>
      </c>
      <c r="I21" s="215">
        <f t="shared" si="4"/>
        <v>102600.00000000001</v>
      </c>
      <c r="J21" s="215">
        <f t="shared" si="4"/>
        <v>102600.00000000001</v>
      </c>
      <c r="R21" s="116"/>
      <c r="S21" s="116"/>
      <c r="T21" s="116"/>
      <c r="U21" s="116"/>
      <c r="V21" s="116"/>
      <c r="W21" s="116"/>
      <c r="X21" s="116"/>
      <c r="Y21" s="116"/>
      <c r="Z21" s="116"/>
      <c r="AA21" s="116"/>
      <c r="AB21" s="116"/>
      <c r="AC21" s="116"/>
      <c r="AD21" s="116"/>
      <c r="AE21" s="116"/>
      <c r="AF21" s="116"/>
      <c r="AG21" s="116"/>
      <c r="AH21" s="116"/>
      <c r="AI21" s="116"/>
      <c r="AJ21" s="116"/>
      <c r="AK21" s="116"/>
      <c r="AL21" s="116"/>
      <c r="AM21" s="116"/>
      <c r="AN21" s="116"/>
      <c r="AO21" s="116"/>
      <c r="AP21" s="116"/>
      <c r="AQ21" s="116"/>
      <c r="AR21" s="116"/>
      <c r="AS21" s="116"/>
      <c r="AT21" s="116"/>
      <c r="AU21" s="116"/>
      <c r="AV21" s="116"/>
      <c r="AW21" s="116"/>
      <c r="AX21" s="116"/>
      <c r="AY21" s="116"/>
      <c r="AZ21" s="116"/>
      <c r="BA21" s="116"/>
      <c r="BB21" s="116"/>
      <c r="BC21" s="116"/>
      <c r="BD21" s="116"/>
      <c r="BE21" s="116"/>
      <c r="BF21" s="116"/>
      <c r="BG21" s="116"/>
      <c r="BH21" s="116"/>
      <c r="BI21" s="116"/>
      <c r="BJ21" s="116"/>
      <c r="BK21" s="116"/>
      <c r="BL21" s="116"/>
      <c r="BM21" s="116"/>
      <c r="BN21" s="116"/>
      <c r="BO21" s="116"/>
      <c r="BP21" s="116"/>
      <c r="BQ21" s="116"/>
      <c r="BR21" s="116"/>
      <c r="BS21" s="116"/>
      <c r="BT21" s="116"/>
      <c r="BU21" s="116"/>
      <c r="BV21" s="116"/>
      <c r="BW21" s="116"/>
      <c r="BX21" s="116"/>
      <c r="BY21" s="116"/>
      <c r="BZ21" s="116"/>
      <c r="CA21" s="116"/>
      <c r="CB21" s="116"/>
      <c r="CC21" s="116"/>
      <c r="CD21" s="116"/>
      <c r="CE21" s="116"/>
      <c r="CF21" s="116"/>
      <c r="CG21" s="116"/>
      <c r="CH21" s="116"/>
      <c r="CI21" s="116"/>
      <c r="CJ21" s="116"/>
      <c r="CK21" s="116"/>
      <c r="CL21" s="116"/>
      <c r="CM21" s="116"/>
      <c r="CN21" s="116"/>
      <c r="CO21" s="116"/>
      <c r="CP21" s="116"/>
      <c r="CQ21" s="116"/>
      <c r="CR21" s="116"/>
      <c r="CS21" s="116"/>
      <c r="CT21" s="116"/>
      <c r="CU21" s="116"/>
      <c r="CV21" s="116"/>
      <c r="CW21" s="116"/>
      <c r="CX21" s="116"/>
      <c r="CY21" s="116"/>
      <c r="CZ21" s="116"/>
    </row>
    <row r="22" spans="1:104" s="5" customFormat="1" ht="14.25" customHeight="1" x14ac:dyDescent="0.2">
      <c r="A22" s="4"/>
      <c r="B22" s="6" t="s">
        <v>72</v>
      </c>
      <c r="C22" s="175"/>
      <c r="D22" s="214">
        <v>5000</v>
      </c>
      <c r="E22" s="214">
        <v>5000</v>
      </c>
      <c r="F22" s="214">
        <v>5000</v>
      </c>
      <c r="G22" s="214">
        <v>5000</v>
      </c>
      <c r="H22" s="214">
        <v>5000</v>
      </c>
      <c r="I22" s="214">
        <v>5000</v>
      </c>
      <c r="J22" s="214">
        <v>5000</v>
      </c>
      <c r="R22" s="117"/>
      <c r="S22" s="117"/>
      <c r="T22" s="117"/>
      <c r="U22" s="117"/>
      <c r="V22" s="117"/>
      <c r="W22" s="117"/>
      <c r="X22" s="117"/>
      <c r="Y22" s="117"/>
      <c r="Z22" s="117"/>
      <c r="AA22" s="117"/>
      <c r="AB22" s="117"/>
      <c r="AC22" s="117"/>
      <c r="AD22" s="117"/>
      <c r="AE22" s="117"/>
      <c r="AF22" s="117"/>
      <c r="AG22" s="117"/>
      <c r="AH22" s="117"/>
      <c r="AI22" s="117"/>
      <c r="AJ22" s="117"/>
      <c r="AK22" s="117"/>
      <c r="AL22" s="117"/>
      <c r="AM22" s="117"/>
      <c r="AN22" s="117"/>
      <c r="AO22" s="117"/>
      <c r="AP22" s="117"/>
      <c r="AQ22" s="117"/>
      <c r="AR22" s="117"/>
      <c r="AS22" s="117"/>
      <c r="AT22" s="117"/>
      <c r="AU22" s="117"/>
      <c r="AV22" s="117"/>
      <c r="AW22" s="117"/>
      <c r="AX22" s="117"/>
      <c r="AY22" s="117"/>
      <c r="AZ22" s="117"/>
      <c r="BA22" s="117"/>
      <c r="BB22" s="117"/>
      <c r="BC22" s="117"/>
      <c r="BD22" s="117"/>
      <c r="BE22" s="117"/>
      <c r="BF22" s="117"/>
      <c r="BG22" s="117"/>
      <c r="BH22" s="117"/>
      <c r="BI22" s="117"/>
      <c r="BJ22" s="117"/>
      <c r="BK22" s="117"/>
      <c r="BL22" s="117"/>
      <c r="BM22" s="117"/>
      <c r="BN22" s="117"/>
      <c r="BO22" s="117"/>
      <c r="BP22" s="117"/>
      <c r="BQ22" s="117"/>
      <c r="BR22" s="117"/>
      <c r="BS22" s="117"/>
      <c r="BT22" s="117"/>
      <c r="BU22" s="117"/>
      <c r="BV22" s="117"/>
      <c r="BW22" s="117"/>
      <c r="BX22" s="117"/>
      <c r="BY22" s="117"/>
      <c r="BZ22" s="117"/>
      <c r="CA22" s="117"/>
      <c r="CB22" s="117"/>
      <c r="CC22" s="117"/>
      <c r="CD22" s="117"/>
      <c r="CE22" s="117"/>
      <c r="CF22" s="117"/>
      <c r="CG22" s="117"/>
      <c r="CH22" s="117"/>
      <c r="CI22" s="117"/>
      <c r="CJ22" s="117"/>
      <c r="CK22" s="117"/>
      <c r="CL22" s="117"/>
      <c r="CM22" s="117"/>
      <c r="CN22" s="117"/>
      <c r="CO22" s="117"/>
      <c r="CP22" s="117"/>
      <c r="CQ22" s="117"/>
      <c r="CR22" s="117"/>
      <c r="CS22" s="117"/>
      <c r="CT22" s="117"/>
      <c r="CU22" s="117"/>
      <c r="CV22" s="117"/>
      <c r="CW22" s="117"/>
      <c r="CX22" s="117"/>
      <c r="CY22" s="117"/>
      <c r="CZ22" s="117"/>
    </row>
    <row r="23" spans="1:104" s="5" customFormat="1" ht="14.25" customHeight="1" x14ac:dyDescent="0.2">
      <c r="A23" s="4"/>
      <c r="B23" s="6" t="s">
        <v>68</v>
      </c>
      <c r="C23" s="175"/>
      <c r="D23" s="126">
        <v>120</v>
      </c>
      <c r="E23" s="126">
        <v>120</v>
      </c>
      <c r="F23" s="126">
        <v>120</v>
      </c>
      <c r="G23" s="126">
        <v>120</v>
      </c>
      <c r="H23" s="126">
        <v>120</v>
      </c>
      <c r="I23" s="126">
        <v>120</v>
      </c>
      <c r="J23" s="126">
        <v>120</v>
      </c>
      <c r="R23" s="117"/>
      <c r="S23" s="117"/>
      <c r="T23" s="117"/>
      <c r="U23" s="117"/>
      <c r="V23" s="117"/>
      <c r="W23" s="117"/>
      <c r="X23" s="117"/>
      <c r="Y23" s="117"/>
      <c r="Z23" s="117"/>
      <c r="AA23" s="117"/>
      <c r="AB23" s="117"/>
      <c r="AC23" s="117"/>
      <c r="AD23" s="117"/>
      <c r="AE23" s="117"/>
      <c r="AF23" s="117"/>
      <c r="AG23" s="117"/>
      <c r="AH23" s="117"/>
      <c r="AI23" s="117"/>
      <c r="AJ23" s="117"/>
      <c r="AK23" s="117"/>
      <c r="AL23" s="117"/>
      <c r="AM23" s="117"/>
      <c r="AN23" s="117"/>
      <c r="AO23" s="117"/>
      <c r="AP23" s="117"/>
      <c r="AQ23" s="117"/>
      <c r="AR23" s="117"/>
      <c r="AS23" s="117"/>
      <c r="AT23" s="117"/>
      <c r="AU23" s="117"/>
      <c r="AV23" s="117"/>
      <c r="AW23" s="117"/>
      <c r="AX23" s="117"/>
      <c r="AY23" s="117"/>
      <c r="AZ23" s="117"/>
      <c r="BA23" s="117"/>
      <c r="BB23" s="117"/>
      <c r="BC23" s="117"/>
      <c r="BD23" s="117"/>
      <c r="BE23" s="117"/>
      <c r="BF23" s="117"/>
      <c r="BG23" s="117"/>
      <c r="BH23" s="117"/>
      <c r="BI23" s="117"/>
      <c r="BJ23" s="117"/>
      <c r="BK23" s="117"/>
      <c r="BL23" s="117"/>
      <c r="BM23" s="117"/>
      <c r="BN23" s="117"/>
      <c r="BO23" s="117"/>
      <c r="BP23" s="117"/>
      <c r="BQ23" s="117"/>
      <c r="BR23" s="117"/>
      <c r="BS23" s="117"/>
      <c r="BT23" s="117"/>
      <c r="BU23" s="117"/>
      <c r="BV23" s="117"/>
      <c r="BW23" s="117"/>
      <c r="BX23" s="117"/>
      <c r="BY23" s="117"/>
      <c r="BZ23" s="117"/>
      <c r="CA23" s="117"/>
      <c r="CB23" s="117"/>
      <c r="CC23" s="117"/>
      <c r="CD23" s="117"/>
      <c r="CE23" s="117"/>
      <c r="CF23" s="117"/>
      <c r="CG23" s="117"/>
      <c r="CH23" s="117"/>
      <c r="CI23" s="117"/>
      <c r="CJ23" s="117"/>
      <c r="CK23" s="117"/>
      <c r="CL23" s="117"/>
      <c r="CM23" s="117"/>
      <c r="CN23" s="117"/>
      <c r="CO23" s="117"/>
      <c r="CP23" s="117"/>
      <c r="CQ23" s="117"/>
      <c r="CR23" s="117"/>
      <c r="CS23" s="117"/>
      <c r="CT23" s="117"/>
      <c r="CU23" s="117"/>
      <c r="CV23" s="117"/>
      <c r="CW23" s="117"/>
      <c r="CX23" s="117"/>
      <c r="CY23" s="117"/>
      <c r="CZ23" s="117"/>
    </row>
    <row r="24" spans="1:104" s="5" customFormat="1" ht="14.25" customHeight="1" x14ac:dyDescent="0.2">
      <c r="A24" s="4"/>
      <c r="B24" s="6" t="s">
        <v>69</v>
      </c>
      <c r="C24" s="175"/>
      <c r="D24" s="216">
        <v>0.18</v>
      </c>
      <c r="E24" s="216">
        <v>0.18</v>
      </c>
      <c r="F24" s="216">
        <v>0.18</v>
      </c>
      <c r="G24" s="216">
        <f>0.18*0.9</f>
        <v>0.16200000000000001</v>
      </c>
      <c r="H24" s="216">
        <f>0.9*0.19</f>
        <v>0.17100000000000001</v>
      </c>
      <c r="I24" s="216">
        <f t="shared" ref="I24:J24" si="5">0.9*0.19</f>
        <v>0.17100000000000001</v>
      </c>
      <c r="J24" s="216">
        <f t="shared" si="5"/>
        <v>0.17100000000000001</v>
      </c>
      <c r="K24" s="123" t="s">
        <v>121</v>
      </c>
      <c r="R24" s="117"/>
      <c r="S24" s="117"/>
      <c r="T24" s="117"/>
      <c r="U24" s="117"/>
      <c r="V24" s="117"/>
      <c r="W24" s="117"/>
      <c r="X24" s="117"/>
      <c r="Y24" s="117"/>
      <c r="Z24" s="117"/>
      <c r="AA24" s="117"/>
      <c r="AB24" s="117"/>
      <c r="AC24" s="117"/>
      <c r="AD24" s="117"/>
      <c r="AE24" s="117"/>
      <c r="AF24" s="117"/>
      <c r="AG24" s="117"/>
      <c r="AH24" s="117"/>
      <c r="AI24" s="117"/>
      <c r="AJ24" s="117"/>
      <c r="AK24" s="117"/>
      <c r="AL24" s="117"/>
      <c r="AM24" s="117"/>
      <c r="AN24" s="117"/>
      <c r="AO24" s="117"/>
      <c r="AP24" s="117"/>
      <c r="AQ24" s="117"/>
      <c r="AR24" s="117"/>
      <c r="AS24" s="117"/>
      <c r="AT24" s="117"/>
      <c r="AU24" s="117"/>
      <c r="AV24" s="117"/>
      <c r="AW24" s="117"/>
      <c r="AX24" s="117"/>
      <c r="AY24" s="117"/>
      <c r="AZ24" s="117"/>
      <c r="BA24" s="117"/>
      <c r="BB24" s="117"/>
      <c r="BC24" s="117"/>
      <c r="BD24" s="117"/>
      <c r="BE24" s="117"/>
      <c r="BF24" s="117"/>
      <c r="BG24" s="117"/>
      <c r="BH24" s="117"/>
      <c r="BI24" s="117"/>
      <c r="BJ24" s="117"/>
      <c r="BK24" s="117"/>
      <c r="BL24" s="117"/>
      <c r="BM24" s="117"/>
      <c r="BN24" s="117"/>
      <c r="BO24" s="117"/>
      <c r="BP24" s="117"/>
      <c r="BQ24" s="117"/>
      <c r="BR24" s="117"/>
      <c r="BS24" s="117"/>
      <c r="BT24" s="117"/>
      <c r="BU24" s="117"/>
      <c r="BV24" s="117"/>
      <c r="BW24" s="117"/>
      <c r="BX24" s="117"/>
      <c r="BY24" s="117"/>
      <c r="BZ24" s="117"/>
      <c r="CA24" s="117"/>
      <c r="CB24" s="117"/>
      <c r="CC24" s="117"/>
      <c r="CD24" s="117"/>
      <c r="CE24" s="117"/>
      <c r="CF24" s="117"/>
      <c r="CG24" s="117"/>
      <c r="CH24" s="117"/>
      <c r="CI24" s="117"/>
      <c r="CJ24" s="117"/>
      <c r="CK24" s="117"/>
      <c r="CL24" s="117"/>
      <c r="CM24" s="117"/>
      <c r="CN24" s="117"/>
      <c r="CO24" s="117"/>
      <c r="CP24" s="117"/>
      <c r="CQ24" s="117"/>
      <c r="CR24" s="117"/>
      <c r="CS24" s="117"/>
      <c r="CT24" s="117"/>
      <c r="CU24" s="117"/>
      <c r="CV24" s="117"/>
      <c r="CW24" s="117"/>
      <c r="CX24" s="117"/>
      <c r="CY24" s="117"/>
      <c r="CZ24" s="117"/>
    </row>
    <row r="25" spans="1:104" x14ac:dyDescent="0.25">
      <c r="A25" s="2" t="s">
        <v>4</v>
      </c>
      <c r="B25" s="7" t="s">
        <v>73</v>
      </c>
      <c r="C25" s="208">
        <v>0.13500000000000001</v>
      </c>
      <c r="D25" s="217">
        <f>D26*D27*D28</f>
        <v>76500</v>
      </c>
      <c r="E25" s="217">
        <f t="shared" ref="E25:J25" si="6">E26*E27*E28</f>
        <v>76500</v>
      </c>
      <c r="F25" s="217">
        <f t="shared" si="6"/>
        <v>76500</v>
      </c>
      <c r="G25" s="217">
        <f t="shared" si="6"/>
        <v>68850</v>
      </c>
      <c r="H25" s="217">
        <f t="shared" si="6"/>
        <v>70227</v>
      </c>
      <c r="I25" s="217">
        <f t="shared" si="6"/>
        <v>70227</v>
      </c>
      <c r="J25" s="217">
        <f t="shared" si="6"/>
        <v>70227</v>
      </c>
      <c r="R25" s="116"/>
      <c r="S25" s="116"/>
      <c r="T25" s="116"/>
      <c r="U25" s="116"/>
      <c r="V25" s="116"/>
      <c r="W25" s="116"/>
      <c r="X25" s="116"/>
      <c r="Y25" s="116"/>
      <c r="Z25" s="116"/>
      <c r="AA25" s="116"/>
      <c r="AB25" s="116"/>
      <c r="AC25" s="116"/>
      <c r="AD25" s="116"/>
      <c r="AE25" s="116"/>
      <c r="AF25" s="116"/>
      <c r="AG25" s="116"/>
      <c r="AH25" s="116"/>
      <c r="AI25" s="116"/>
      <c r="AJ25" s="116"/>
      <c r="AK25" s="116"/>
      <c r="AL25" s="116"/>
      <c r="AM25" s="116"/>
      <c r="AN25" s="116"/>
      <c r="AO25" s="116"/>
      <c r="AP25" s="116"/>
      <c r="AQ25" s="116"/>
      <c r="AR25" s="116"/>
      <c r="AS25" s="116"/>
      <c r="AT25" s="116"/>
      <c r="AU25" s="116"/>
      <c r="AV25" s="116"/>
      <c r="AW25" s="116"/>
      <c r="AX25" s="116"/>
      <c r="AY25" s="116"/>
      <c r="AZ25" s="116"/>
      <c r="BA25" s="116"/>
      <c r="BB25" s="116"/>
      <c r="BC25" s="116"/>
      <c r="BD25" s="116"/>
      <c r="BE25" s="116"/>
      <c r="BF25" s="116"/>
      <c r="BG25" s="116"/>
      <c r="BH25" s="116"/>
      <c r="BI25" s="116"/>
      <c r="BJ25" s="116"/>
      <c r="BK25" s="116"/>
      <c r="BL25" s="116"/>
      <c r="BM25" s="116"/>
      <c r="BN25" s="116"/>
      <c r="BO25" s="116"/>
      <c r="BP25" s="116"/>
      <c r="BQ25" s="116"/>
      <c r="BR25" s="116"/>
      <c r="BS25" s="116"/>
      <c r="BT25" s="116"/>
      <c r="BU25" s="116"/>
      <c r="BV25" s="116"/>
      <c r="BW25" s="116"/>
      <c r="BX25" s="116"/>
      <c r="BY25" s="116"/>
      <c r="BZ25" s="116"/>
      <c r="CA25" s="116"/>
      <c r="CB25" s="116"/>
      <c r="CC25" s="116"/>
      <c r="CD25" s="116"/>
      <c r="CE25" s="116"/>
      <c r="CF25" s="116"/>
      <c r="CG25" s="116"/>
      <c r="CH25" s="116"/>
      <c r="CI25" s="116"/>
      <c r="CJ25" s="116"/>
      <c r="CK25" s="116"/>
      <c r="CL25" s="116"/>
      <c r="CM25" s="116"/>
      <c r="CN25" s="116"/>
      <c r="CO25" s="116"/>
      <c r="CP25" s="116"/>
      <c r="CQ25" s="116"/>
      <c r="CR25" s="116"/>
      <c r="CS25" s="116"/>
      <c r="CT25" s="116"/>
      <c r="CU25" s="116"/>
      <c r="CV25" s="116"/>
      <c r="CW25" s="116"/>
      <c r="CX25" s="116"/>
      <c r="CY25" s="116"/>
      <c r="CZ25" s="116"/>
    </row>
    <row r="26" spans="1:104" s="5" customFormat="1" ht="14.25" customHeight="1" x14ac:dyDescent="0.2">
      <c r="A26" s="4"/>
      <c r="B26" s="6" t="s">
        <v>72</v>
      </c>
      <c r="C26" s="175"/>
      <c r="D26" s="214">
        <v>1700</v>
      </c>
      <c r="E26" s="214">
        <v>1700</v>
      </c>
      <c r="F26" s="214">
        <v>1700</v>
      </c>
      <c r="G26" s="214">
        <v>1700</v>
      </c>
      <c r="H26" s="214">
        <v>1700</v>
      </c>
      <c r="I26" s="214">
        <v>1700</v>
      </c>
      <c r="J26" s="214">
        <v>1700</v>
      </c>
      <c r="R26" s="117"/>
      <c r="S26" s="117"/>
      <c r="T26" s="117"/>
      <c r="U26" s="117"/>
      <c r="V26" s="117"/>
      <c r="W26" s="117"/>
      <c r="X26" s="117"/>
      <c r="Y26" s="117"/>
      <c r="Z26" s="117"/>
      <c r="AA26" s="117"/>
      <c r="AB26" s="117"/>
      <c r="AC26" s="117"/>
      <c r="AD26" s="117"/>
      <c r="AE26" s="117"/>
      <c r="AF26" s="117"/>
      <c r="AG26" s="117"/>
      <c r="AH26" s="117"/>
      <c r="AI26" s="117"/>
      <c r="AJ26" s="117"/>
      <c r="AK26" s="117"/>
      <c r="AL26" s="117"/>
      <c r="AM26" s="117"/>
      <c r="AN26" s="117"/>
      <c r="AO26" s="117"/>
      <c r="AP26" s="117"/>
      <c r="AQ26" s="117"/>
      <c r="AR26" s="117"/>
      <c r="AS26" s="117"/>
      <c r="AT26" s="117"/>
      <c r="AU26" s="117"/>
      <c r="AV26" s="117"/>
      <c r="AW26" s="117"/>
      <c r="AX26" s="117"/>
      <c r="AY26" s="117"/>
      <c r="AZ26" s="117"/>
      <c r="BA26" s="117"/>
      <c r="BB26" s="117"/>
      <c r="BC26" s="117"/>
      <c r="BD26" s="117"/>
      <c r="BE26" s="117"/>
      <c r="BF26" s="117"/>
      <c r="BG26" s="117"/>
      <c r="BH26" s="117"/>
      <c r="BI26" s="117"/>
      <c r="BJ26" s="117"/>
      <c r="BK26" s="117"/>
      <c r="BL26" s="117"/>
      <c r="BM26" s="117"/>
      <c r="BN26" s="117"/>
      <c r="BO26" s="117"/>
      <c r="BP26" s="117"/>
      <c r="BQ26" s="117"/>
      <c r="BR26" s="117"/>
      <c r="BS26" s="117"/>
      <c r="BT26" s="117"/>
      <c r="BU26" s="117"/>
      <c r="BV26" s="117"/>
      <c r="BW26" s="117"/>
      <c r="BX26" s="117"/>
      <c r="BY26" s="117"/>
      <c r="BZ26" s="117"/>
      <c r="CA26" s="117"/>
      <c r="CB26" s="117"/>
      <c r="CC26" s="117"/>
      <c r="CD26" s="117"/>
      <c r="CE26" s="117"/>
      <c r="CF26" s="117"/>
      <c r="CG26" s="117"/>
      <c r="CH26" s="117"/>
      <c r="CI26" s="117"/>
      <c r="CJ26" s="117"/>
      <c r="CK26" s="117"/>
      <c r="CL26" s="117"/>
      <c r="CM26" s="117"/>
      <c r="CN26" s="117"/>
      <c r="CO26" s="117"/>
      <c r="CP26" s="117"/>
      <c r="CQ26" s="117"/>
      <c r="CR26" s="117"/>
      <c r="CS26" s="117"/>
      <c r="CT26" s="117"/>
      <c r="CU26" s="117"/>
      <c r="CV26" s="117"/>
      <c r="CW26" s="117"/>
      <c r="CX26" s="117"/>
      <c r="CY26" s="117"/>
      <c r="CZ26" s="117"/>
    </row>
    <row r="27" spans="1:104" s="5" customFormat="1" ht="14.25" customHeight="1" x14ac:dyDescent="0.2">
      <c r="A27" s="4"/>
      <c r="B27" s="6" t="s">
        <v>68</v>
      </c>
      <c r="C27" s="175"/>
      <c r="D27" s="126">
        <v>90</v>
      </c>
      <c r="E27" s="126">
        <v>90</v>
      </c>
      <c r="F27" s="126">
        <v>90</v>
      </c>
      <c r="G27" s="126">
        <v>90</v>
      </c>
      <c r="H27" s="126">
        <v>90</v>
      </c>
      <c r="I27" s="126">
        <v>90</v>
      </c>
      <c r="J27" s="126">
        <v>90</v>
      </c>
      <c r="R27" s="117"/>
      <c r="S27" s="117"/>
      <c r="T27" s="117"/>
      <c r="U27" s="117"/>
      <c r="V27" s="117"/>
      <c r="W27" s="117"/>
      <c r="X27" s="117"/>
      <c r="Y27" s="117"/>
      <c r="Z27" s="117"/>
      <c r="AA27" s="117"/>
      <c r="AB27" s="117"/>
      <c r="AC27" s="117"/>
      <c r="AD27" s="117"/>
      <c r="AE27" s="117"/>
      <c r="AF27" s="117"/>
      <c r="AG27" s="117"/>
      <c r="AH27" s="117"/>
      <c r="AI27" s="117"/>
      <c r="AJ27" s="117"/>
      <c r="AK27" s="117"/>
      <c r="AL27" s="117"/>
      <c r="AM27" s="117"/>
      <c r="AN27" s="117"/>
      <c r="AO27" s="117"/>
      <c r="AP27" s="117"/>
      <c r="AQ27" s="117"/>
      <c r="AR27" s="117"/>
      <c r="AS27" s="117"/>
      <c r="AT27" s="117"/>
      <c r="AU27" s="117"/>
      <c r="AV27" s="117"/>
      <c r="AW27" s="117"/>
      <c r="AX27" s="117"/>
      <c r="AY27" s="117"/>
      <c r="AZ27" s="117"/>
      <c r="BA27" s="117"/>
      <c r="BB27" s="117"/>
      <c r="BC27" s="117"/>
      <c r="BD27" s="117"/>
      <c r="BE27" s="117"/>
      <c r="BF27" s="117"/>
      <c r="BG27" s="117"/>
      <c r="BH27" s="117"/>
      <c r="BI27" s="117"/>
      <c r="BJ27" s="117"/>
      <c r="BK27" s="117"/>
      <c r="BL27" s="117"/>
      <c r="BM27" s="117"/>
      <c r="BN27" s="117"/>
      <c r="BO27" s="117"/>
      <c r="BP27" s="117"/>
      <c r="BQ27" s="117"/>
      <c r="BR27" s="117"/>
      <c r="BS27" s="117"/>
      <c r="BT27" s="117"/>
      <c r="BU27" s="117"/>
      <c r="BV27" s="117"/>
      <c r="BW27" s="117"/>
      <c r="BX27" s="117"/>
      <c r="BY27" s="117"/>
      <c r="BZ27" s="117"/>
      <c r="CA27" s="117"/>
      <c r="CB27" s="117"/>
      <c r="CC27" s="117"/>
      <c r="CD27" s="117"/>
      <c r="CE27" s="117"/>
      <c r="CF27" s="117"/>
      <c r="CG27" s="117"/>
      <c r="CH27" s="117"/>
      <c r="CI27" s="117"/>
      <c r="CJ27" s="117"/>
      <c r="CK27" s="117"/>
      <c r="CL27" s="117"/>
      <c r="CM27" s="117"/>
      <c r="CN27" s="117"/>
      <c r="CO27" s="117"/>
      <c r="CP27" s="117"/>
      <c r="CQ27" s="117"/>
      <c r="CR27" s="117"/>
      <c r="CS27" s="117"/>
      <c r="CT27" s="117"/>
      <c r="CU27" s="117"/>
      <c r="CV27" s="117"/>
      <c r="CW27" s="117"/>
      <c r="CX27" s="117"/>
      <c r="CY27" s="117"/>
      <c r="CZ27" s="117"/>
    </row>
    <row r="28" spans="1:104" s="5" customFormat="1" ht="14.25" customHeight="1" x14ac:dyDescent="0.2">
      <c r="A28" s="4"/>
      <c r="B28" s="6" t="s">
        <v>69</v>
      </c>
      <c r="C28" s="175"/>
      <c r="D28" s="204">
        <v>0.5</v>
      </c>
      <c r="E28" s="204">
        <v>0.5</v>
      </c>
      <c r="F28" s="204">
        <v>0.5</v>
      </c>
      <c r="G28" s="204">
        <f>0.5*0.9</f>
        <v>0.45</v>
      </c>
      <c r="H28" s="204">
        <f>0.9*0.51</f>
        <v>0.45900000000000002</v>
      </c>
      <c r="I28" s="204">
        <f t="shared" ref="I28:J28" si="7">0.9*0.51</f>
        <v>0.45900000000000002</v>
      </c>
      <c r="J28" s="204">
        <f t="shared" si="7"/>
        <v>0.45900000000000002</v>
      </c>
      <c r="K28" s="123" t="s">
        <v>121</v>
      </c>
      <c r="R28" s="117"/>
      <c r="S28" s="117"/>
      <c r="T28" s="117"/>
      <c r="U28" s="117"/>
      <c r="V28" s="117"/>
      <c r="W28" s="117"/>
      <c r="X28" s="117"/>
      <c r="Y28" s="117"/>
      <c r="Z28" s="117"/>
      <c r="AA28" s="117"/>
      <c r="AB28" s="117"/>
      <c r="AC28" s="117"/>
      <c r="AD28" s="117"/>
      <c r="AE28" s="117"/>
      <c r="AF28" s="117"/>
      <c r="AG28" s="117"/>
      <c r="AH28" s="117"/>
      <c r="AI28" s="117"/>
      <c r="AJ28" s="117"/>
      <c r="AK28" s="117"/>
      <c r="AL28" s="117"/>
      <c r="AM28" s="117"/>
      <c r="AN28" s="117"/>
      <c r="AO28" s="117"/>
      <c r="AP28" s="117"/>
      <c r="AQ28" s="117"/>
      <c r="AR28" s="117"/>
      <c r="AS28" s="117"/>
      <c r="AT28" s="117"/>
      <c r="AU28" s="117"/>
      <c r="AV28" s="117"/>
      <c r="AW28" s="117"/>
      <c r="AX28" s="117"/>
      <c r="AY28" s="117"/>
      <c r="AZ28" s="117"/>
      <c r="BA28" s="117"/>
      <c r="BB28" s="117"/>
      <c r="BC28" s="117"/>
      <c r="BD28" s="117"/>
      <c r="BE28" s="117"/>
      <c r="BF28" s="117"/>
      <c r="BG28" s="117"/>
      <c r="BH28" s="117"/>
      <c r="BI28" s="117"/>
      <c r="BJ28" s="117"/>
      <c r="BK28" s="117"/>
      <c r="BL28" s="117"/>
      <c r="BM28" s="117"/>
      <c r="BN28" s="117"/>
      <c r="BO28" s="117"/>
      <c r="BP28" s="117"/>
      <c r="BQ28" s="117"/>
      <c r="BR28" s="117"/>
      <c r="BS28" s="117"/>
      <c r="BT28" s="117"/>
      <c r="BU28" s="117"/>
      <c r="BV28" s="117"/>
      <c r="BW28" s="117"/>
      <c r="BX28" s="117"/>
      <c r="BY28" s="117"/>
      <c r="BZ28" s="117"/>
      <c r="CA28" s="117"/>
      <c r="CB28" s="117"/>
      <c r="CC28" s="117"/>
      <c r="CD28" s="117"/>
      <c r="CE28" s="117"/>
      <c r="CF28" s="117"/>
      <c r="CG28" s="117"/>
      <c r="CH28" s="117"/>
      <c r="CI28" s="117"/>
      <c r="CJ28" s="117"/>
      <c r="CK28" s="117"/>
      <c r="CL28" s="117"/>
      <c r="CM28" s="117"/>
      <c r="CN28" s="117"/>
      <c r="CO28" s="117"/>
      <c r="CP28" s="117"/>
      <c r="CQ28" s="117"/>
      <c r="CR28" s="117"/>
      <c r="CS28" s="117"/>
      <c r="CT28" s="117"/>
      <c r="CU28" s="117"/>
      <c r="CV28" s="117"/>
      <c r="CW28" s="117"/>
      <c r="CX28" s="117"/>
      <c r="CY28" s="117"/>
      <c r="CZ28" s="117"/>
    </row>
    <row r="29" spans="1:104" x14ac:dyDescent="0.25">
      <c r="A29" s="2"/>
      <c r="B29" s="7"/>
      <c r="C29" s="180"/>
      <c r="D29" s="104"/>
      <c r="E29" s="120"/>
      <c r="F29" s="120"/>
      <c r="G29" s="120"/>
      <c r="H29" s="120"/>
      <c r="I29" s="120"/>
      <c r="J29" s="120"/>
      <c r="R29" s="116"/>
      <c r="S29" s="116"/>
      <c r="T29" s="116"/>
      <c r="U29" s="116"/>
      <c r="V29" s="116"/>
      <c r="W29" s="116"/>
      <c r="X29" s="116"/>
      <c r="Y29" s="116"/>
      <c r="Z29" s="116"/>
      <c r="AA29" s="116"/>
      <c r="AB29" s="116"/>
      <c r="AC29" s="116"/>
      <c r="AD29" s="116"/>
      <c r="AE29" s="116"/>
      <c r="AF29" s="116"/>
      <c r="AG29" s="116"/>
      <c r="AH29" s="116"/>
      <c r="AI29" s="116"/>
      <c r="AJ29" s="116"/>
      <c r="AK29" s="116"/>
      <c r="AL29" s="116"/>
      <c r="AM29" s="116"/>
      <c r="AN29" s="116"/>
      <c r="AO29" s="116"/>
      <c r="AP29" s="116"/>
      <c r="AQ29" s="116"/>
      <c r="AR29" s="116"/>
      <c r="AS29" s="116"/>
      <c r="AT29" s="116"/>
      <c r="AU29" s="116"/>
      <c r="AV29" s="116"/>
      <c r="AW29" s="116"/>
      <c r="AX29" s="116"/>
      <c r="AY29" s="116"/>
      <c r="AZ29" s="116"/>
      <c r="BA29" s="116"/>
      <c r="BB29" s="116"/>
      <c r="BC29" s="116"/>
      <c r="BD29" s="116"/>
      <c r="BE29" s="116"/>
      <c r="BF29" s="116"/>
      <c r="BG29" s="116"/>
      <c r="BH29" s="116"/>
      <c r="BI29" s="116"/>
      <c r="BJ29" s="116"/>
      <c r="BK29" s="116"/>
      <c r="BL29" s="116"/>
      <c r="BM29" s="116"/>
      <c r="BN29" s="116"/>
      <c r="BO29" s="116"/>
      <c r="BP29" s="116"/>
      <c r="BQ29" s="116"/>
      <c r="BR29" s="116"/>
      <c r="BS29" s="116"/>
      <c r="BT29" s="116"/>
      <c r="BU29" s="116"/>
      <c r="BV29" s="116"/>
      <c r="BW29" s="116"/>
      <c r="BX29" s="116"/>
      <c r="BY29" s="116"/>
      <c r="BZ29" s="116"/>
      <c r="CA29" s="116"/>
      <c r="CB29" s="116"/>
      <c r="CC29" s="116"/>
      <c r="CD29" s="116"/>
      <c r="CE29" s="116"/>
      <c r="CF29" s="116"/>
      <c r="CG29" s="116"/>
      <c r="CH29" s="116"/>
      <c r="CI29" s="116"/>
      <c r="CJ29" s="116"/>
      <c r="CK29" s="116"/>
      <c r="CL29" s="116"/>
      <c r="CM29" s="116"/>
      <c r="CN29" s="116"/>
      <c r="CO29" s="116"/>
      <c r="CP29" s="116"/>
      <c r="CQ29" s="116"/>
      <c r="CR29" s="116"/>
      <c r="CS29" s="116"/>
      <c r="CT29" s="116"/>
      <c r="CU29" s="116"/>
      <c r="CV29" s="116"/>
      <c r="CW29" s="116"/>
      <c r="CX29" s="116"/>
      <c r="CY29" s="116"/>
      <c r="CZ29" s="116"/>
    </row>
    <row r="30" spans="1:104" s="19" customFormat="1" x14ac:dyDescent="0.25">
      <c r="A30" s="60" t="s">
        <v>12</v>
      </c>
      <c r="B30" s="61"/>
      <c r="C30" s="178"/>
      <c r="D30" s="212"/>
      <c r="E30" s="62"/>
      <c r="F30" s="62"/>
      <c r="G30" s="62"/>
      <c r="H30" s="62"/>
      <c r="I30" s="62"/>
      <c r="J30" s="62"/>
      <c r="K30"/>
      <c r="L30"/>
      <c r="M30"/>
      <c r="N30"/>
      <c r="O30"/>
      <c r="P30"/>
      <c r="Q30"/>
      <c r="R30" s="116"/>
      <c r="S30" s="116"/>
      <c r="T30" s="116"/>
      <c r="U30" s="116"/>
      <c r="V30" s="116"/>
      <c r="W30" s="116"/>
      <c r="X30" s="116"/>
      <c r="Y30" s="116"/>
      <c r="Z30" s="116"/>
      <c r="AA30" s="116"/>
      <c r="AB30" s="116"/>
      <c r="AC30" s="116"/>
      <c r="AD30" s="116"/>
      <c r="AE30" s="116"/>
      <c r="AF30" s="116"/>
      <c r="AG30" s="116"/>
      <c r="AH30" s="116"/>
      <c r="AI30" s="116"/>
      <c r="AJ30" s="116"/>
      <c r="AK30" s="116"/>
      <c r="AL30" s="116"/>
      <c r="AM30" s="116"/>
      <c r="AN30" s="116"/>
      <c r="AO30" s="116"/>
      <c r="AP30" s="116"/>
      <c r="AQ30" s="116"/>
      <c r="AR30" s="116"/>
      <c r="AS30" s="116"/>
      <c r="AT30" s="116"/>
      <c r="AU30" s="116"/>
      <c r="AV30" s="116"/>
      <c r="AW30" s="116"/>
      <c r="AX30" s="116"/>
      <c r="AY30" s="116"/>
      <c r="AZ30" s="116"/>
      <c r="BA30" s="116"/>
      <c r="BB30" s="116"/>
      <c r="BC30" s="116"/>
      <c r="BD30" s="116"/>
      <c r="BE30" s="116"/>
      <c r="BF30" s="116"/>
      <c r="BG30" s="116"/>
      <c r="BH30" s="116"/>
      <c r="BI30" s="116"/>
      <c r="BJ30" s="116"/>
      <c r="BK30" s="116"/>
      <c r="BL30" s="116"/>
      <c r="BM30" s="116"/>
      <c r="BN30" s="116"/>
      <c r="BO30" s="116"/>
      <c r="BP30" s="116"/>
      <c r="BQ30" s="116"/>
      <c r="BR30" s="116"/>
      <c r="BS30" s="116"/>
      <c r="BT30" s="116"/>
      <c r="BU30" s="116"/>
      <c r="BV30" s="116"/>
      <c r="BW30" s="116"/>
      <c r="BX30" s="116"/>
      <c r="BY30" s="116"/>
      <c r="BZ30" s="116"/>
      <c r="CA30" s="116"/>
      <c r="CB30" s="116"/>
      <c r="CC30" s="116"/>
      <c r="CD30" s="116"/>
      <c r="CE30" s="116"/>
      <c r="CF30" s="116"/>
      <c r="CG30" s="116"/>
      <c r="CH30" s="116"/>
      <c r="CI30" s="116"/>
      <c r="CJ30" s="116"/>
      <c r="CK30" s="116"/>
      <c r="CL30" s="116"/>
      <c r="CM30" s="116"/>
      <c r="CN30" s="116"/>
      <c r="CO30" s="116"/>
      <c r="CP30" s="116"/>
      <c r="CQ30" s="116"/>
      <c r="CR30" s="116"/>
      <c r="CS30" s="116"/>
      <c r="CT30" s="116"/>
      <c r="CU30" s="116"/>
      <c r="CV30" s="116"/>
      <c r="CW30" s="116"/>
      <c r="CX30" s="116"/>
      <c r="CY30" s="116"/>
      <c r="CZ30" s="116"/>
    </row>
    <row r="31" spans="1:104" s="19" customFormat="1" x14ac:dyDescent="0.25">
      <c r="A31" s="121" t="s">
        <v>13</v>
      </c>
      <c r="B31" s="15" t="s">
        <v>14</v>
      </c>
      <c r="C31" s="218">
        <v>0</v>
      </c>
      <c r="D31" s="223">
        <f>200*(D27+D23+D19)</f>
        <v>66000</v>
      </c>
      <c r="E31" s="222">
        <f t="shared" ref="E31:J31" si="8">200*(E27+E23+E19)</f>
        <v>66000</v>
      </c>
      <c r="F31" s="151">
        <f t="shared" si="8"/>
        <v>66000</v>
      </c>
      <c r="G31" s="151">
        <f t="shared" si="8"/>
        <v>66000</v>
      </c>
      <c r="H31" s="151">
        <f t="shared" si="8"/>
        <v>66000</v>
      </c>
      <c r="I31" s="151">
        <f t="shared" si="8"/>
        <v>66000</v>
      </c>
      <c r="J31" s="151">
        <f t="shared" si="8"/>
        <v>66000</v>
      </c>
      <c r="K31"/>
      <c r="L31"/>
      <c r="M31"/>
      <c r="N31"/>
      <c r="O31"/>
      <c r="P31"/>
      <c r="Q31"/>
      <c r="R31" s="116"/>
      <c r="S31" s="116"/>
      <c r="T31" s="116"/>
      <c r="U31" s="116"/>
      <c r="V31" s="116"/>
      <c r="W31" s="116"/>
      <c r="X31" s="116"/>
      <c r="Y31" s="116"/>
      <c r="Z31" s="116"/>
      <c r="AA31" s="116"/>
      <c r="AB31" s="116"/>
      <c r="AC31" s="116"/>
      <c r="AD31" s="116"/>
      <c r="AE31" s="116"/>
      <c r="AF31" s="116"/>
      <c r="AG31" s="116"/>
      <c r="AH31" s="116"/>
      <c r="AI31" s="116"/>
      <c r="AJ31" s="116"/>
      <c r="AK31" s="116"/>
      <c r="AL31" s="116"/>
      <c r="AM31" s="116"/>
      <c r="AN31" s="116"/>
      <c r="AO31" s="116"/>
      <c r="AP31" s="116"/>
      <c r="AQ31" s="116"/>
      <c r="AR31" s="116"/>
      <c r="AS31" s="116"/>
      <c r="AT31" s="116"/>
      <c r="AU31" s="116"/>
      <c r="AV31" s="116"/>
      <c r="AW31" s="116"/>
      <c r="AX31" s="116"/>
      <c r="AY31" s="116"/>
      <c r="AZ31" s="116"/>
      <c r="BA31" s="116"/>
      <c r="BB31" s="116"/>
      <c r="BC31" s="116"/>
      <c r="BD31" s="116"/>
      <c r="BE31" s="116"/>
      <c r="BF31" s="116"/>
      <c r="BG31" s="116"/>
      <c r="BH31" s="116"/>
      <c r="BI31" s="116"/>
      <c r="BJ31" s="116"/>
      <c r="BK31" s="116"/>
      <c r="BL31" s="116"/>
      <c r="BM31" s="116"/>
      <c r="BN31" s="116"/>
      <c r="BO31" s="116"/>
      <c r="BP31" s="116"/>
      <c r="BQ31" s="116"/>
      <c r="BR31" s="116"/>
      <c r="BS31" s="116"/>
      <c r="BT31" s="116"/>
      <c r="BU31" s="116"/>
      <c r="BV31" s="116"/>
      <c r="BW31" s="116"/>
      <c r="BX31" s="116"/>
      <c r="BY31" s="116"/>
      <c r="BZ31" s="116"/>
      <c r="CA31" s="116"/>
      <c r="CB31" s="116"/>
      <c r="CC31" s="116"/>
      <c r="CD31" s="116"/>
      <c r="CE31" s="116"/>
      <c r="CF31" s="116"/>
      <c r="CG31" s="116"/>
      <c r="CH31" s="116"/>
      <c r="CI31" s="116"/>
      <c r="CJ31" s="116"/>
      <c r="CK31" s="116"/>
      <c r="CL31" s="116"/>
      <c r="CM31" s="116"/>
      <c r="CN31" s="116"/>
      <c r="CO31" s="116"/>
      <c r="CP31" s="116"/>
      <c r="CQ31" s="116"/>
      <c r="CR31" s="116"/>
      <c r="CS31" s="116"/>
      <c r="CT31" s="116"/>
      <c r="CU31" s="116"/>
      <c r="CV31" s="116"/>
      <c r="CW31" s="116"/>
      <c r="CX31" s="116"/>
      <c r="CY31" s="116"/>
      <c r="CZ31" s="116"/>
    </row>
    <row r="32" spans="1:104" x14ac:dyDescent="0.25">
      <c r="A32" s="2" t="s">
        <v>4</v>
      </c>
      <c r="B32" s="7" t="s">
        <v>74</v>
      </c>
      <c r="C32" s="219">
        <v>0.255</v>
      </c>
      <c r="D32" s="127">
        <v>20000</v>
      </c>
      <c r="E32" s="137">
        <v>20000</v>
      </c>
      <c r="F32" s="132">
        <v>20000</v>
      </c>
      <c r="G32" s="132">
        <v>20000</v>
      </c>
      <c r="H32" s="132">
        <v>20000</v>
      </c>
      <c r="I32" s="132">
        <v>20000</v>
      </c>
      <c r="J32" s="132">
        <v>20000</v>
      </c>
      <c r="R32" s="116"/>
      <c r="S32" s="116"/>
      <c r="T32" s="116"/>
      <c r="U32" s="116"/>
      <c r="V32" s="116"/>
      <c r="W32" s="116"/>
      <c r="X32" s="116"/>
      <c r="Y32" s="116"/>
      <c r="Z32" s="116"/>
      <c r="AA32" s="116"/>
      <c r="AB32" s="116"/>
      <c r="AC32" s="116"/>
      <c r="AD32" s="116"/>
      <c r="AE32" s="116"/>
      <c r="AF32" s="116"/>
      <c r="AG32" s="116"/>
      <c r="AH32" s="116"/>
      <c r="AI32" s="116"/>
      <c r="AJ32" s="116"/>
      <c r="AK32" s="116"/>
      <c r="AL32" s="116"/>
      <c r="AM32" s="116"/>
      <c r="AN32" s="116"/>
      <c r="AO32" s="116"/>
      <c r="AP32" s="116"/>
      <c r="AQ32" s="116"/>
      <c r="AR32" s="116"/>
      <c r="AS32" s="116"/>
      <c r="AT32" s="116"/>
      <c r="AU32" s="116"/>
      <c r="AV32" s="116"/>
      <c r="AW32" s="116"/>
      <c r="AX32" s="116"/>
      <c r="AY32" s="116"/>
      <c r="AZ32" s="116"/>
      <c r="BA32" s="116"/>
      <c r="BB32" s="116"/>
      <c r="BC32" s="116"/>
      <c r="BD32" s="116"/>
      <c r="BE32" s="116"/>
      <c r="BF32" s="116"/>
      <c r="BG32" s="116"/>
      <c r="BH32" s="116"/>
      <c r="BI32" s="116"/>
      <c r="BJ32" s="116"/>
      <c r="BK32" s="116"/>
      <c r="BL32" s="116"/>
      <c r="BM32" s="116"/>
      <c r="BN32" s="116"/>
      <c r="BO32" s="116"/>
      <c r="BP32" s="116"/>
      <c r="BQ32" s="116"/>
      <c r="BR32" s="116"/>
      <c r="BS32" s="116"/>
      <c r="BT32" s="116"/>
      <c r="BU32" s="116"/>
      <c r="BV32" s="116"/>
      <c r="BW32" s="116"/>
      <c r="BX32" s="116"/>
      <c r="BY32" s="116"/>
      <c r="BZ32" s="116"/>
      <c r="CA32" s="116"/>
      <c r="CB32" s="116"/>
      <c r="CC32" s="116"/>
      <c r="CD32" s="116"/>
      <c r="CE32" s="116"/>
      <c r="CF32" s="116"/>
      <c r="CG32" s="116"/>
      <c r="CH32" s="116"/>
      <c r="CI32" s="116"/>
      <c r="CJ32" s="116"/>
      <c r="CK32" s="116"/>
      <c r="CL32" s="116"/>
      <c r="CM32" s="116"/>
      <c r="CN32" s="116"/>
      <c r="CO32" s="116"/>
      <c r="CP32" s="116"/>
      <c r="CQ32" s="116"/>
      <c r="CR32" s="116"/>
      <c r="CS32" s="116"/>
      <c r="CT32" s="116"/>
      <c r="CU32" s="116"/>
      <c r="CV32" s="116"/>
      <c r="CW32" s="116"/>
      <c r="CX32" s="116"/>
      <c r="CY32" s="116"/>
      <c r="CZ32" s="116"/>
    </row>
    <row r="33" spans="1:104" x14ac:dyDescent="0.25">
      <c r="A33" s="2" t="s">
        <v>4</v>
      </c>
      <c r="B33" s="7" t="s">
        <v>75</v>
      </c>
      <c r="C33" s="220">
        <v>0.13500000000000001</v>
      </c>
      <c r="D33" s="127"/>
      <c r="E33" s="137"/>
      <c r="F33" s="132"/>
      <c r="G33" s="132"/>
      <c r="H33" s="132"/>
      <c r="I33" s="132"/>
      <c r="J33" s="132"/>
      <c r="R33" s="116"/>
      <c r="S33" s="116"/>
      <c r="T33" s="116"/>
      <c r="U33" s="116"/>
      <c r="V33" s="116"/>
      <c r="W33" s="116"/>
      <c r="X33" s="116"/>
      <c r="Y33" s="116"/>
      <c r="Z33" s="116"/>
      <c r="AA33" s="116"/>
      <c r="AB33" s="116"/>
      <c r="AC33" s="116"/>
      <c r="AD33" s="116"/>
      <c r="AE33" s="116"/>
      <c r="AF33" s="116"/>
      <c r="AG33" s="116"/>
      <c r="AH33" s="116"/>
      <c r="AI33" s="116"/>
      <c r="AJ33" s="116"/>
      <c r="AK33" s="116"/>
      <c r="AL33" s="116"/>
      <c r="AM33" s="116"/>
      <c r="AN33" s="116"/>
      <c r="AO33" s="116"/>
      <c r="AP33" s="116"/>
      <c r="AQ33" s="116"/>
      <c r="AR33" s="116"/>
      <c r="AS33" s="116"/>
      <c r="AT33" s="116"/>
      <c r="AU33" s="116"/>
      <c r="AV33" s="116"/>
      <c r="AW33" s="116"/>
      <c r="AX33" s="116"/>
      <c r="AY33" s="116"/>
      <c r="AZ33" s="116"/>
      <c r="BA33" s="116"/>
      <c r="BB33" s="116"/>
      <c r="BC33" s="116"/>
      <c r="BD33" s="116"/>
      <c r="BE33" s="116"/>
      <c r="BF33" s="116"/>
      <c r="BG33" s="116"/>
      <c r="BH33" s="116"/>
      <c r="BI33" s="116"/>
      <c r="BJ33" s="116"/>
      <c r="BK33" s="116"/>
      <c r="BL33" s="116"/>
      <c r="BM33" s="116"/>
      <c r="BN33" s="116"/>
      <c r="BO33" s="116"/>
      <c r="BP33" s="116"/>
      <c r="BQ33" s="116"/>
      <c r="BR33" s="116"/>
      <c r="BS33" s="116"/>
      <c r="BT33" s="116"/>
      <c r="BU33" s="116"/>
      <c r="BV33" s="116"/>
      <c r="BW33" s="116"/>
      <c r="BX33" s="116"/>
      <c r="BY33" s="116"/>
      <c r="BZ33" s="116"/>
      <c r="CA33" s="116"/>
      <c r="CB33" s="116"/>
      <c r="CC33" s="116"/>
      <c r="CD33" s="116"/>
      <c r="CE33" s="116"/>
      <c r="CF33" s="116"/>
      <c r="CG33" s="116"/>
      <c r="CH33" s="116"/>
      <c r="CI33" s="116"/>
      <c r="CJ33" s="116"/>
      <c r="CK33" s="116"/>
      <c r="CL33" s="116"/>
      <c r="CM33" s="116"/>
      <c r="CN33" s="116"/>
      <c r="CO33" s="116"/>
      <c r="CP33" s="116"/>
      <c r="CQ33" s="116"/>
      <c r="CR33" s="116"/>
      <c r="CS33" s="116"/>
      <c r="CT33" s="116"/>
      <c r="CU33" s="116"/>
      <c r="CV33" s="116"/>
      <c r="CW33" s="116"/>
      <c r="CX33" s="116"/>
      <c r="CY33" s="116"/>
      <c r="CZ33" s="116"/>
    </row>
    <row r="34" spans="1:104" x14ac:dyDescent="0.25">
      <c r="A34" s="2" t="s">
        <v>13</v>
      </c>
      <c r="B34" s="9" t="s">
        <v>76</v>
      </c>
      <c r="C34" s="221">
        <v>0</v>
      </c>
      <c r="D34" s="128">
        <v>2800</v>
      </c>
      <c r="E34" s="138">
        <v>2800</v>
      </c>
      <c r="F34" s="205">
        <v>2800</v>
      </c>
      <c r="G34" s="205">
        <v>2800</v>
      </c>
      <c r="H34" s="205">
        <v>2800</v>
      </c>
      <c r="I34" s="205">
        <v>2800</v>
      </c>
      <c r="J34" s="205">
        <v>2800</v>
      </c>
      <c r="R34" s="116"/>
      <c r="S34" s="116"/>
      <c r="T34" s="116"/>
      <c r="U34" s="116"/>
      <c r="V34" s="116"/>
      <c r="W34" s="116"/>
      <c r="X34" s="116"/>
      <c r="Y34" s="116"/>
      <c r="Z34" s="116"/>
      <c r="AA34" s="116"/>
      <c r="AB34" s="116"/>
      <c r="AC34" s="116"/>
      <c r="AD34" s="116"/>
      <c r="AE34" s="116"/>
      <c r="AF34" s="116"/>
      <c r="AG34" s="116"/>
      <c r="AH34" s="116"/>
      <c r="AI34" s="116"/>
      <c r="AJ34" s="116"/>
      <c r="AK34" s="116"/>
      <c r="AL34" s="116"/>
      <c r="AM34" s="116"/>
      <c r="AN34" s="116"/>
      <c r="AO34" s="116"/>
      <c r="AP34" s="116"/>
      <c r="AQ34" s="116"/>
      <c r="AR34" s="116"/>
      <c r="AS34" s="116"/>
      <c r="AT34" s="116"/>
      <c r="AU34" s="116"/>
      <c r="AV34" s="116"/>
      <c r="AW34" s="116"/>
      <c r="AX34" s="116"/>
      <c r="AY34" s="116"/>
      <c r="AZ34" s="116"/>
      <c r="BA34" s="116"/>
      <c r="BB34" s="116"/>
      <c r="BC34" s="116"/>
      <c r="BD34" s="116"/>
      <c r="BE34" s="116"/>
      <c r="BF34" s="116"/>
      <c r="BG34" s="116"/>
      <c r="BH34" s="116"/>
      <c r="BI34" s="116"/>
      <c r="BJ34" s="116"/>
      <c r="BK34" s="116"/>
      <c r="BL34" s="116"/>
      <c r="BM34" s="116"/>
      <c r="BN34" s="116"/>
      <c r="BO34" s="116"/>
      <c r="BP34" s="116"/>
      <c r="BQ34" s="116"/>
      <c r="BR34" s="116"/>
      <c r="BS34" s="116"/>
      <c r="BT34" s="116"/>
      <c r="BU34" s="116"/>
      <c r="BV34" s="116"/>
      <c r="BW34" s="116"/>
      <c r="BX34" s="116"/>
      <c r="BY34" s="116"/>
      <c r="BZ34" s="116"/>
      <c r="CA34" s="116"/>
      <c r="CB34" s="116"/>
      <c r="CC34" s="116"/>
      <c r="CD34" s="116"/>
      <c r="CE34" s="116"/>
      <c r="CF34" s="116"/>
      <c r="CG34" s="116"/>
      <c r="CH34" s="116"/>
      <c r="CI34" s="116"/>
      <c r="CJ34" s="116"/>
      <c r="CK34" s="116"/>
      <c r="CL34" s="116"/>
      <c r="CM34" s="116"/>
      <c r="CN34" s="116"/>
      <c r="CO34" s="116"/>
      <c r="CP34" s="116"/>
      <c r="CQ34" s="116"/>
      <c r="CR34" s="116"/>
      <c r="CS34" s="116"/>
      <c r="CT34" s="116"/>
      <c r="CU34" s="116"/>
      <c r="CV34" s="116"/>
      <c r="CW34" s="116"/>
      <c r="CX34" s="116"/>
      <c r="CY34" s="116"/>
      <c r="CZ34" s="116"/>
    </row>
    <row r="35" spans="1:104" s="17" customFormat="1" x14ac:dyDescent="0.25">
      <c r="A35" s="16" t="s">
        <v>15</v>
      </c>
      <c r="B35" s="12"/>
      <c r="C35" s="245"/>
      <c r="D35" s="246">
        <f>D6+D9+D12+D13+D17+D21+D25+D32+D33+D34+D31</f>
        <v>385500</v>
      </c>
      <c r="E35" s="77">
        <f t="shared" ref="E35:J35" si="9">E6+E9+E12+E13+E17+E21+E25+E29+E32+E33+E34+E31</f>
        <v>385500</v>
      </c>
      <c r="F35" s="77">
        <f t="shared" si="9"/>
        <v>385500</v>
      </c>
      <c r="G35" s="77">
        <f t="shared" si="9"/>
        <v>355830</v>
      </c>
      <c r="H35" s="77">
        <f t="shared" si="9"/>
        <v>368547</v>
      </c>
      <c r="I35" s="77">
        <f t="shared" si="9"/>
        <v>368547</v>
      </c>
      <c r="J35" s="247">
        <f t="shared" si="9"/>
        <v>368547</v>
      </c>
      <c r="K35" s="10"/>
      <c r="L35" s="10"/>
      <c r="M35" s="10"/>
      <c r="N35" s="10"/>
      <c r="O35" s="10"/>
      <c r="P35" s="10"/>
      <c r="Q35" s="10"/>
      <c r="R35" s="118"/>
      <c r="S35" s="118"/>
      <c r="T35" s="118"/>
      <c r="U35" s="118"/>
      <c r="V35" s="118"/>
      <c r="W35" s="118"/>
      <c r="X35" s="118"/>
      <c r="Y35" s="118"/>
      <c r="Z35" s="118"/>
      <c r="AA35" s="118"/>
      <c r="AB35" s="118"/>
      <c r="AC35" s="118"/>
      <c r="AD35" s="118"/>
      <c r="AE35" s="118"/>
      <c r="AF35" s="118"/>
      <c r="AG35" s="118"/>
      <c r="AH35" s="118"/>
      <c r="AI35" s="118"/>
      <c r="AJ35" s="118"/>
      <c r="AK35" s="118"/>
      <c r="AL35" s="118"/>
      <c r="AM35" s="118"/>
      <c r="AN35" s="118"/>
      <c r="AO35" s="118"/>
      <c r="AP35" s="118"/>
      <c r="AQ35" s="118"/>
      <c r="AR35" s="118"/>
      <c r="AS35" s="118"/>
      <c r="AT35" s="118"/>
      <c r="AU35" s="118"/>
      <c r="AV35" s="118"/>
      <c r="AW35" s="118"/>
      <c r="AX35" s="118"/>
      <c r="AY35" s="118"/>
      <c r="AZ35" s="118"/>
      <c r="BA35" s="118"/>
      <c r="BB35" s="118"/>
      <c r="BC35" s="118"/>
      <c r="BD35" s="118"/>
      <c r="BE35" s="118"/>
      <c r="BF35" s="118"/>
      <c r="BG35" s="118"/>
      <c r="BH35" s="118"/>
      <c r="BI35" s="118"/>
      <c r="BJ35" s="118"/>
      <c r="BK35" s="118"/>
      <c r="BL35" s="118"/>
      <c r="BM35" s="118"/>
      <c r="BN35" s="118"/>
      <c r="BO35" s="118"/>
      <c r="BP35" s="118"/>
      <c r="BQ35" s="118"/>
      <c r="BR35" s="118"/>
      <c r="BS35" s="118"/>
      <c r="BT35" s="118"/>
      <c r="BU35" s="118"/>
      <c r="BV35" s="118"/>
      <c r="BW35" s="118"/>
      <c r="BX35" s="118"/>
      <c r="BY35" s="118"/>
      <c r="BZ35" s="118"/>
      <c r="CA35" s="118"/>
      <c r="CB35" s="118"/>
      <c r="CC35" s="118"/>
      <c r="CD35" s="118"/>
      <c r="CE35" s="118"/>
      <c r="CF35" s="118"/>
      <c r="CG35" s="118"/>
      <c r="CH35" s="118"/>
      <c r="CI35" s="118"/>
      <c r="CJ35" s="118"/>
      <c r="CK35" s="118"/>
      <c r="CL35" s="118"/>
      <c r="CM35" s="118"/>
      <c r="CN35" s="118"/>
      <c r="CO35" s="118"/>
      <c r="CP35" s="118"/>
      <c r="CQ35" s="118"/>
      <c r="CR35" s="118"/>
      <c r="CS35" s="118"/>
      <c r="CT35" s="118"/>
      <c r="CU35" s="118"/>
      <c r="CV35" s="118"/>
      <c r="CW35" s="118"/>
      <c r="CX35" s="118"/>
      <c r="CY35" s="118"/>
      <c r="CZ35" s="118"/>
    </row>
    <row r="36" spans="1:104" s="10" customFormat="1" ht="15.75" thickBot="1" x14ac:dyDescent="0.3">
      <c r="A36" s="8"/>
      <c r="B36" s="9"/>
      <c r="C36" s="182"/>
      <c r="D36" s="32"/>
      <c r="E36" s="14"/>
      <c r="F36" s="14"/>
      <c r="G36" s="14"/>
      <c r="H36" s="14"/>
      <c r="I36" s="14"/>
      <c r="J36" s="14"/>
      <c r="R36" s="118"/>
      <c r="S36" s="118"/>
      <c r="T36" s="118"/>
      <c r="U36" s="118"/>
      <c r="V36" s="118"/>
      <c r="W36" s="118"/>
      <c r="X36" s="118"/>
      <c r="Y36" s="118"/>
      <c r="Z36" s="118"/>
      <c r="AA36" s="118"/>
      <c r="AB36" s="118"/>
      <c r="AC36" s="118"/>
      <c r="AD36" s="118"/>
      <c r="AE36" s="118"/>
      <c r="AF36" s="118"/>
      <c r="AG36" s="118"/>
      <c r="AH36" s="118"/>
      <c r="AI36" s="118"/>
      <c r="AJ36" s="118"/>
      <c r="AK36" s="118"/>
      <c r="AL36" s="118"/>
      <c r="AM36" s="118"/>
      <c r="AN36" s="118"/>
      <c r="AO36" s="118"/>
      <c r="AP36" s="118"/>
      <c r="AQ36" s="118"/>
      <c r="AR36" s="118"/>
      <c r="AS36" s="118"/>
      <c r="AT36" s="118"/>
      <c r="AU36" s="118"/>
      <c r="AV36" s="118"/>
      <c r="AW36" s="118"/>
      <c r="AX36" s="118"/>
      <c r="AY36" s="118"/>
      <c r="AZ36" s="118"/>
      <c r="BA36" s="118"/>
      <c r="BB36" s="118"/>
      <c r="BC36" s="118"/>
      <c r="BD36" s="118"/>
      <c r="BE36" s="118"/>
      <c r="BF36" s="118"/>
      <c r="BG36" s="118"/>
      <c r="BH36" s="118"/>
      <c r="BI36" s="118"/>
      <c r="BJ36" s="118"/>
      <c r="BK36" s="118"/>
      <c r="BL36" s="118"/>
      <c r="BM36" s="118"/>
      <c r="BN36" s="118"/>
      <c r="BO36" s="118"/>
      <c r="BP36" s="118"/>
      <c r="BQ36" s="118"/>
      <c r="BR36" s="118"/>
      <c r="BS36" s="118"/>
      <c r="BT36" s="118"/>
      <c r="BU36" s="118"/>
      <c r="BV36" s="118"/>
      <c r="BW36" s="118"/>
      <c r="BX36" s="118"/>
      <c r="BY36" s="118"/>
      <c r="BZ36" s="118"/>
      <c r="CA36" s="118"/>
      <c r="CB36" s="118"/>
      <c r="CC36" s="118"/>
      <c r="CD36" s="118"/>
      <c r="CE36" s="118"/>
      <c r="CF36" s="118"/>
      <c r="CG36" s="118"/>
      <c r="CH36" s="118"/>
      <c r="CI36" s="118"/>
      <c r="CJ36" s="118"/>
      <c r="CK36" s="118"/>
      <c r="CL36" s="118"/>
      <c r="CM36" s="118"/>
      <c r="CN36" s="118"/>
      <c r="CO36" s="118"/>
      <c r="CP36" s="118"/>
      <c r="CQ36" s="118"/>
      <c r="CR36" s="118"/>
      <c r="CS36" s="118"/>
      <c r="CT36" s="118"/>
      <c r="CU36" s="118"/>
      <c r="CV36" s="118"/>
      <c r="CW36" s="118"/>
      <c r="CX36" s="118"/>
      <c r="CY36" s="118"/>
      <c r="CZ36" s="118"/>
    </row>
    <row r="37" spans="1:104" s="24" customFormat="1" ht="19.5" thickBot="1" x14ac:dyDescent="0.35">
      <c r="A37" s="64" t="s">
        <v>16</v>
      </c>
      <c r="B37" s="65"/>
      <c r="C37" s="183"/>
      <c r="D37" s="66"/>
      <c r="E37" s="66"/>
      <c r="F37" s="66"/>
      <c r="G37" s="66"/>
      <c r="H37" s="66"/>
      <c r="I37" s="66"/>
      <c r="J37" s="66"/>
      <c r="K37" s="55"/>
      <c r="L37" s="55"/>
      <c r="M37" s="55"/>
      <c r="N37" s="55"/>
      <c r="O37" s="55"/>
      <c r="P37" s="55"/>
      <c r="Q37" s="55"/>
      <c r="R37" s="115"/>
      <c r="S37" s="115"/>
      <c r="T37" s="115"/>
      <c r="U37" s="115"/>
      <c r="V37" s="115"/>
      <c r="W37" s="115"/>
      <c r="X37" s="115"/>
      <c r="Y37" s="115"/>
      <c r="Z37" s="115"/>
      <c r="AA37" s="115"/>
      <c r="AB37" s="115"/>
      <c r="AC37" s="115"/>
      <c r="AD37" s="115"/>
      <c r="AE37" s="115"/>
      <c r="AF37" s="115"/>
      <c r="AG37" s="115"/>
      <c r="AH37" s="115"/>
      <c r="AI37" s="115"/>
      <c r="AJ37" s="115"/>
      <c r="AK37" s="115"/>
      <c r="AL37" s="115"/>
      <c r="AM37" s="115"/>
      <c r="AN37" s="115"/>
      <c r="AO37" s="115"/>
      <c r="AP37" s="115"/>
      <c r="AQ37" s="115"/>
      <c r="AR37" s="115"/>
      <c r="AS37" s="115"/>
      <c r="AT37" s="115"/>
      <c r="AU37" s="115"/>
      <c r="AV37" s="115"/>
      <c r="AW37" s="115"/>
      <c r="AX37" s="115"/>
      <c r="AY37" s="115"/>
      <c r="AZ37" s="115"/>
      <c r="BA37" s="115"/>
      <c r="BB37" s="115"/>
      <c r="BC37" s="115"/>
      <c r="BD37" s="115"/>
      <c r="BE37" s="115"/>
      <c r="BF37" s="115"/>
      <c r="BG37" s="115"/>
      <c r="BH37" s="115"/>
      <c r="BI37" s="115"/>
      <c r="BJ37" s="115"/>
      <c r="BK37" s="115"/>
      <c r="BL37" s="115"/>
      <c r="BM37" s="115"/>
      <c r="BN37" s="115"/>
      <c r="BO37" s="115"/>
      <c r="BP37" s="115"/>
      <c r="BQ37" s="115"/>
      <c r="BR37" s="115"/>
      <c r="BS37" s="115"/>
      <c r="BT37" s="115"/>
      <c r="BU37" s="115"/>
      <c r="BV37" s="115"/>
      <c r="BW37" s="115"/>
      <c r="BX37" s="115"/>
      <c r="BY37" s="115"/>
      <c r="BZ37" s="115"/>
      <c r="CA37" s="115"/>
      <c r="CB37" s="115"/>
      <c r="CC37" s="115"/>
      <c r="CD37" s="115"/>
      <c r="CE37" s="115"/>
      <c r="CF37" s="115"/>
      <c r="CG37" s="115"/>
      <c r="CH37" s="115"/>
      <c r="CI37" s="115"/>
      <c r="CJ37" s="115"/>
      <c r="CK37" s="115"/>
      <c r="CL37" s="115"/>
      <c r="CM37" s="115"/>
      <c r="CN37" s="115"/>
      <c r="CO37" s="115"/>
      <c r="CP37" s="115"/>
      <c r="CQ37" s="115"/>
      <c r="CR37" s="115"/>
      <c r="CS37" s="115"/>
      <c r="CT37" s="115"/>
      <c r="CU37" s="115"/>
      <c r="CV37" s="115"/>
      <c r="CW37" s="115"/>
      <c r="CX37" s="115"/>
      <c r="CY37" s="115"/>
      <c r="CZ37" s="115"/>
    </row>
    <row r="38" spans="1:104" hidden="1" x14ac:dyDescent="0.25">
      <c r="A38" s="11" t="s">
        <v>17</v>
      </c>
      <c r="B38" s="63" t="s">
        <v>18</v>
      </c>
      <c r="C38" s="181">
        <v>0.255</v>
      </c>
      <c r="D38" s="129"/>
      <c r="E38" s="130"/>
      <c r="F38" s="130"/>
      <c r="G38" s="130"/>
      <c r="H38" s="130"/>
      <c r="I38" s="130"/>
      <c r="J38" s="130"/>
      <c r="R38" s="116"/>
      <c r="S38" s="116"/>
      <c r="T38" s="116"/>
      <c r="U38" s="116"/>
      <c r="V38" s="116"/>
      <c r="W38" s="116"/>
      <c r="X38" s="116"/>
      <c r="Y38" s="116"/>
      <c r="Z38" s="116"/>
      <c r="AA38" s="116"/>
      <c r="AB38" s="116"/>
      <c r="AC38" s="116"/>
      <c r="AD38" s="116"/>
      <c r="AE38" s="116"/>
      <c r="AF38" s="116"/>
      <c r="AG38" s="116"/>
      <c r="AH38" s="116"/>
      <c r="AI38" s="116"/>
      <c r="AJ38" s="116"/>
      <c r="AK38" s="116"/>
      <c r="AL38" s="116"/>
      <c r="AM38" s="116"/>
      <c r="AN38" s="116"/>
      <c r="AO38" s="116"/>
      <c r="AP38" s="116"/>
      <c r="AQ38" s="116"/>
      <c r="AR38" s="116"/>
      <c r="AS38" s="116"/>
      <c r="AT38" s="116"/>
      <c r="AU38" s="116"/>
      <c r="AV38" s="116"/>
      <c r="AW38" s="116"/>
      <c r="AX38" s="116"/>
      <c r="AY38" s="116"/>
      <c r="AZ38" s="116"/>
      <c r="BA38" s="116"/>
      <c r="BB38" s="116"/>
      <c r="BC38" s="116"/>
      <c r="BD38" s="116"/>
      <c r="BE38" s="116"/>
      <c r="BF38" s="116"/>
      <c r="BG38" s="116"/>
      <c r="BH38" s="116"/>
      <c r="BI38" s="116"/>
      <c r="BJ38" s="116"/>
      <c r="BK38" s="116"/>
      <c r="BL38" s="116"/>
      <c r="BM38" s="116"/>
      <c r="BN38" s="116"/>
      <c r="BO38" s="116"/>
      <c r="BP38" s="116"/>
      <c r="BQ38" s="116"/>
      <c r="BR38" s="116"/>
      <c r="BS38" s="116"/>
      <c r="BT38" s="116"/>
      <c r="BU38" s="116"/>
      <c r="BV38" s="116"/>
      <c r="BW38" s="116"/>
      <c r="BX38" s="116"/>
      <c r="BY38" s="116"/>
      <c r="BZ38" s="116"/>
      <c r="CA38" s="116"/>
      <c r="CB38" s="116"/>
      <c r="CC38" s="116"/>
      <c r="CD38" s="116"/>
      <c r="CE38" s="116"/>
      <c r="CF38" s="116"/>
      <c r="CG38" s="116"/>
      <c r="CH38" s="116"/>
      <c r="CI38" s="116"/>
      <c r="CJ38" s="116"/>
      <c r="CK38" s="116"/>
      <c r="CL38" s="116"/>
      <c r="CM38" s="116"/>
      <c r="CN38" s="116"/>
      <c r="CO38" s="116"/>
      <c r="CP38" s="116"/>
      <c r="CQ38" s="116"/>
      <c r="CR38" s="116"/>
      <c r="CS38" s="116"/>
      <c r="CT38" s="116"/>
      <c r="CU38" s="116"/>
      <c r="CV38" s="116"/>
      <c r="CW38" s="116"/>
      <c r="CX38" s="116"/>
      <c r="CY38" s="116"/>
      <c r="CZ38" s="116"/>
    </row>
    <row r="39" spans="1:104" hidden="1" x14ac:dyDescent="0.25">
      <c r="A39" s="11" t="s">
        <v>17</v>
      </c>
      <c r="B39" s="13" t="s">
        <v>19</v>
      </c>
      <c r="C39" s="179">
        <v>0.13500000000000001</v>
      </c>
      <c r="D39" s="128"/>
      <c r="E39" s="131"/>
      <c r="F39" s="132"/>
      <c r="G39" s="132"/>
      <c r="H39" s="132"/>
      <c r="I39" s="132"/>
      <c r="J39" s="132"/>
      <c r="R39" s="116"/>
      <c r="S39" s="116"/>
      <c r="T39" s="116"/>
      <c r="U39" s="116"/>
      <c r="V39" s="116"/>
      <c r="W39" s="116"/>
      <c r="X39" s="116"/>
      <c r="Y39" s="116"/>
      <c r="Z39" s="116"/>
      <c r="AA39" s="116"/>
      <c r="AB39" s="116"/>
      <c r="AC39" s="116"/>
      <c r="AD39" s="116"/>
      <c r="AE39" s="116"/>
      <c r="AF39" s="116"/>
      <c r="AG39" s="116"/>
      <c r="AH39" s="116"/>
      <c r="AI39" s="116"/>
      <c r="AJ39" s="116"/>
      <c r="AK39" s="116"/>
      <c r="AL39" s="116"/>
      <c r="AM39" s="116"/>
      <c r="AN39" s="116"/>
      <c r="AO39" s="116"/>
      <c r="AP39" s="116"/>
      <c r="AQ39" s="116"/>
      <c r="AR39" s="116"/>
      <c r="AS39" s="116"/>
      <c r="AT39" s="116"/>
      <c r="AU39" s="116"/>
      <c r="AV39" s="116"/>
      <c r="AW39" s="116"/>
      <c r="AX39" s="116"/>
      <c r="AY39" s="116"/>
      <c r="AZ39" s="116"/>
      <c r="BA39" s="116"/>
      <c r="BB39" s="116"/>
      <c r="BC39" s="116"/>
      <c r="BD39" s="116"/>
      <c r="BE39" s="116"/>
      <c r="BF39" s="116"/>
      <c r="BG39" s="116"/>
      <c r="BH39" s="116"/>
      <c r="BI39" s="116"/>
      <c r="BJ39" s="116"/>
      <c r="BK39" s="116"/>
      <c r="BL39" s="116"/>
      <c r="BM39" s="116"/>
      <c r="BN39" s="116"/>
      <c r="BO39" s="116"/>
      <c r="BP39" s="116"/>
      <c r="BQ39" s="116"/>
      <c r="BR39" s="116"/>
      <c r="BS39" s="116"/>
      <c r="BT39" s="116"/>
      <c r="BU39" s="116"/>
      <c r="BV39" s="116"/>
      <c r="BW39" s="116"/>
      <c r="BX39" s="116"/>
      <c r="BY39" s="116"/>
      <c r="BZ39" s="116"/>
      <c r="CA39" s="116"/>
      <c r="CB39" s="116"/>
      <c r="CC39" s="116"/>
      <c r="CD39" s="116"/>
      <c r="CE39" s="116"/>
      <c r="CF39" s="116"/>
      <c r="CG39" s="116"/>
      <c r="CH39" s="116"/>
      <c r="CI39" s="116"/>
      <c r="CJ39" s="116"/>
      <c r="CK39" s="116"/>
      <c r="CL39" s="116"/>
      <c r="CM39" s="116"/>
      <c r="CN39" s="116"/>
      <c r="CO39" s="116"/>
      <c r="CP39" s="116"/>
      <c r="CQ39" s="116"/>
      <c r="CR39" s="116"/>
      <c r="CS39" s="116"/>
      <c r="CT39" s="116"/>
      <c r="CU39" s="116"/>
      <c r="CV39" s="116"/>
      <c r="CW39" s="116"/>
      <c r="CX39" s="116"/>
      <c r="CY39" s="116"/>
      <c r="CZ39" s="116"/>
    </row>
    <row r="40" spans="1:104" hidden="1" x14ac:dyDescent="0.25">
      <c r="A40" s="11" t="s">
        <v>17</v>
      </c>
      <c r="B40" s="13" t="s">
        <v>20</v>
      </c>
      <c r="C40" s="179">
        <v>0.255</v>
      </c>
      <c r="D40" s="128"/>
      <c r="E40" s="131"/>
      <c r="F40" s="132"/>
      <c r="G40" s="132"/>
      <c r="H40" s="132"/>
      <c r="I40" s="132"/>
      <c r="J40" s="132"/>
      <c r="R40" s="116"/>
      <c r="S40" s="116"/>
      <c r="T40" s="116"/>
      <c r="U40" s="116"/>
      <c r="V40" s="116"/>
      <c r="W40" s="116"/>
      <c r="X40" s="116"/>
      <c r="Y40" s="116"/>
      <c r="Z40" s="116"/>
      <c r="AA40" s="116"/>
      <c r="AB40" s="116"/>
      <c r="AC40" s="116"/>
      <c r="AD40" s="116"/>
      <c r="AE40" s="116"/>
      <c r="AF40" s="116"/>
      <c r="AG40" s="116"/>
      <c r="AH40" s="116"/>
      <c r="AI40" s="116"/>
      <c r="AJ40" s="116"/>
      <c r="AK40" s="116"/>
      <c r="AL40" s="116"/>
      <c r="AM40" s="116"/>
      <c r="AN40" s="116"/>
      <c r="AO40" s="116"/>
      <c r="AP40" s="116"/>
      <c r="AQ40" s="116"/>
      <c r="AR40" s="116"/>
      <c r="AS40" s="116"/>
      <c r="AT40" s="116"/>
      <c r="AU40" s="116"/>
      <c r="AV40" s="116"/>
      <c r="AW40" s="116"/>
      <c r="AX40" s="116"/>
      <c r="AY40" s="116"/>
      <c r="AZ40" s="116"/>
      <c r="BA40" s="116"/>
      <c r="BB40" s="116"/>
      <c r="BC40" s="116"/>
      <c r="BD40" s="116"/>
      <c r="BE40" s="116"/>
      <c r="BF40" s="116"/>
      <c r="BG40" s="116"/>
      <c r="BH40" s="116"/>
      <c r="BI40" s="116"/>
      <c r="BJ40" s="116"/>
      <c r="BK40" s="116"/>
      <c r="BL40" s="116"/>
      <c r="BM40" s="116"/>
      <c r="BN40" s="116"/>
      <c r="BO40" s="116"/>
      <c r="BP40" s="116"/>
      <c r="BQ40" s="116"/>
      <c r="BR40" s="116"/>
      <c r="BS40" s="116"/>
      <c r="BT40" s="116"/>
      <c r="BU40" s="116"/>
      <c r="BV40" s="116"/>
      <c r="BW40" s="116"/>
      <c r="BX40" s="116"/>
      <c r="BY40" s="116"/>
      <c r="BZ40" s="116"/>
      <c r="CA40" s="116"/>
      <c r="CB40" s="116"/>
      <c r="CC40" s="116"/>
      <c r="CD40" s="116"/>
      <c r="CE40" s="116"/>
      <c r="CF40" s="116"/>
      <c r="CG40" s="116"/>
      <c r="CH40" s="116"/>
      <c r="CI40" s="116"/>
      <c r="CJ40" s="116"/>
      <c r="CK40" s="116"/>
      <c r="CL40" s="116"/>
      <c r="CM40" s="116"/>
      <c r="CN40" s="116"/>
      <c r="CO40" s="116"/>
      <c r="CP40" s="116"/>
      <c r="CQ40" s="116"/>
      <c r="CR40" s="116"/>
      <c r="CS40" s="116"/>
      <c r="CT40" s="116"/>
      <c r="CU40" s="116"/>
      <c r="CV40" s="116"/>
      <c r="CW40" s="116"/>
      <c r="CX40" s="116"/>
      <c r="CY40" s="116"/>
      <c r="CZ40" s="116"/>
    </row>
    <row r="41" spans="1:104" ht="15" customHeight="1" x14ac:dyDescent="0.25">
      <c r="A41" s="11" t="s">
        <v>17</v>
      </c>
      <c r="B41" s="13" t="s">
        <v>21</v>
      </c>
      <c r="C41" s="207">
        <v>0.255</v>
      </c>
      <c r="D41" s="206">
        <f>400*(D27+D23+D19)</f>
        <v>132000</v>
      </c>
      <c r="E41" s="137">
        <f t="shared" ref="E41:J41" si="10">400*(E27+E23+E19)</f>
        <v>132000</v>
      </c>
      <c r="F41" s="132">
        <f t="shared" si="10"/>
        <v>132000</v>
      </c>
      <c r="G41" s="132">
        <f t="shared" si="10"/>
        <v>132000</v>
      </c>
      <c r="H41" s="132">
        <f t="shared" si="10"/>
        <v>132000</v>
      </c>
      <c r="I41" s="132">
        <f t="shared" si="10"/>
        <v>132000</v>
      </c>
      <c r="J41" s="132">
        <f t="shared" si="10"/>
        <v>132000</v>
      </c>
      <c r="R41" s="116"/>
      <c r="S41" s="116"/>
      <c r="T41" s="116"/>
      <c r="U41" s="116"/>
      <c r="V41" s="116"/>
      <c r="W41" s="116"/>
      <c r="X41" s="116"/>
      <c r="Y41" s="116"/>
      <c r="Z41" s="116"/>
      <c r="AA41" s="116"/>
      <c r="AB41" s="116"/>
      <c r="AC41" s="116"/>
      <c r="AD41" s="116"/>
      <c r="AE41" s="116"/>
      <c r="AF41" s="116"/>
      <c r="AG41" s="116"/>
      <c r="AH41" s="116"/>
      <c r="AI41" s="116"/>
      <c r="AJ41" s="116"/>
      <c r="AK41" s="116"/>
      <c r="AL41" s="116"/>
      <c r="AM41" s="116"/>
      <c r="AN41" s="116"/>
      <c r="AO41" s="116"/>
      <c r="AP41" s="116"/>
      <c r="AQ41" s="116"/>
      <c r="AR41" s="116"/>
      <c r="AS41" s="116"/>
      <c r="AT41" s="116"/>
      <c r="AU41" s="116"/>
      <c r="AV41" s="116"/>
      <c r="AW41" s="116"/>
      <c r="AX41" s="116"/>
      <c r="AY41" s="116"/>
      <c r="AZ41" s="116"/>
      <c r="BA41" s="116"/>
      <c r="BB41" s="116"/>
      <c r="BC41" s="116"/>
      <c r="BD41" s="116"/>
      <c r="BE41" s="116"/>
      <c r="BF41" s="116"/>
      <c r="BG41" s="116"/>
      <c r="BH41" s="116"/>
      <c r="BI41" s="116"/>
      <c r="BJ41" s="116"/>
      <c r="BK41" s="116"/>
      <c r="BL41" s="116"/>
      <c r="BM41" s="116"/>
      <c r="BN41" s="116"/>
      <c r="BO41" s="116"/>
      <c r="BP41" s="116"/>
      <c r="BQ41" s="116"/>
      <c r="BR41" s="116"/>
      <c r="BS41" s="116"/>
      <c r="BT41" s="116"/>
      <c r="BU41" s="116"/>
      <c r="BV41" s="116"/>
      <c r="BW41" s="116"/>
      <c r="BX41" s="116"/>
      <c r="BY41" s="116"/>
      <c r="BZ41" s="116"/>
      <c r="CA41" s="116"/>
      <c r="CB41" s="116"/>
      <c r="CC41" s="116"/>
      <c r="CD41" s="116"/>
      <c r="CE41" s="116"/>
      <c r="CF41" s="116"/>
      <c r="CG41" s="116"/>
      <c r="CH41" s="116"/>
      <c r="CI41" s="116"/>
      <c r="CJ41" s="116"/>
      <c r="CK41" s="116"/>
      <c r="CL41" s="116"/>
      <c r="CM41" s="116"/>
      <c r="CN41" s="116"/>
      <c r="CO41" s="116"/>
      <c r="CP41" s="116"/>
      <c r="CQ41" s="116"/>
      <c r="CR41" s="116"/>
      <c r="CS41" s="116"/>
      <c r="CT41" s="116"/>
      <c r="CU41" s="116"/>
      <c r="CV41" s="116"/>
      <c r="CW41" s="116"/>
      <c r="CX41" s="116"/>
      <c r="CY41" s="116"/>
      <c r="CZ41" s="116"/>
    </row>
    <row r="42" spans="1:104" x14ac:dyDescent="0.25">
      <c r="A42" s="11" t="s">
        <v>17</v>
      </c>
      <c r="B42" s="13" t="s">
        <v>22</v>
      </c>
      <c r="C42" s="208">
        <v>0.255</v>
      </c>
      <c r="D42" s="128">
        <f>100*(D27+D23+D19)</f>
        <v>33000</v>
      </c>
      <c r="E42" s="137">
        <f t="shared" ref="E42:J42" si="11">100*(E27+E23+E19)</f>
        <v>33000</v>
      </c>
      <c r="F42" s="132">
        <f t="shared" si="11"/>
        <v>33000</v>
      </c>
      <c r="G42" s="132">
        <f t="shared" si="11"/>
        <v>33000</v>
      </c>
      <c r="H42" s="132">
        <f t="shared" si="11"/>
        <v>33000</v>
      </c>
      <c r="I42" s="132">
        <f t="shared" si="11"/>
        <v>33000</v>
      </c>
      <c r="J42" s="132">
        <f t="shared" si="11"/>
        <v>33000</v>
      </c>
      <c r="R42" s="116"/>
      <c r="S42" s="116"/>
      <c r="T42" s="116"/>
      <c r="U42" s="116"/>
      <c r="V42" s="116"/>
      <c r="W42" s="116"/>
      <c r="X42" s="116"/>
      <c r="Y42" s="116"/>
      <c r="Z42" s="116"/>
      <c r="AA42" s="116"/>
      <c r="AB42" s="116"/>
      <c r="AC42" s="116"/>
      <c r="AD42" s="116"/>
      <c r="AE42" s="116"/>
      <c r="AF42" s="116"/>
      <c r="AG42" s="116"/>
      <c r="AH42" s="116"/>
      <c r="AI42" s="116"/>
      <c r="AJ42" s="116"/>
      <c r="AK42" s="116"/>
      <c r="AL42" s="116"/>
      <c r="AM42" s="116"/>
      <c r="AN42" s="116"/>
      <c r="AO42" s="116"/>
      <c r="AP42" s="116"/>
      <c r="AQ42" s="116"/>
      <c r="AR42" s="116"/>
      <c r="AS42" s="116"/>
      <c r="AT42" s="116"/>
      <c r="AU42" s="116"/>
      <c r="AV42" s="116"/>
      <c r="AW42" s="116"/>
      <c r="AX42" s="116"/>
      <c r="AY42" s="116"/>
      <c r="AZ42" s="116"/>
      <c r="BA42" s="116"/>
      <c r="BB42" s="116"/>
      <c r="BC42" s="116"/>
      <c r="BD42" s="116"/>
      <c r="BE42" s="116"/>
      <c r="BF42" s="116"/>
      <c r="BG42" s="116"/>
      <c r="BH42" s="116"/>
      <c r="BI42" s="116"/>
      <c r="BJ42" s="116"/>
      <c r="BK42" s="116"/>
      <c r="BL42" s="116"/>
      <c r="BM42" s="116"/>
      <c r="BN42" s="116"/>
      <c r="BO42" s="116"/>
      <c r="BP42" s="116"/>
      <c r="BQ42" s="116"/>
      <c r="BR42" s="116"/>
      <c r="BS42" s="116"/>
      <c r="BT42" s="116"/>
      <c r="BU42" s="116"/>
      <c r="BV42" s="116"/>
      <c r="BW42" s="116"/>
      <c r="BX42" s="116"/>
      <c r="BY42" s="116"/>
      <c r="BZ42" s="116"/>
      <c r="CA42" s="116"/>
      <c r="CB42" s="116"/>
      <c r="CC42" s="116"/>
      <c r="CD42" s="116"/>
      <c r="CE42" s="116"/>
      <c r="CF42" s="116"/>
      <c r="CG42" s="116"/>
      <c r="CH42" s="116"/>
      <c r="CI42" s="116"/>
      <c r="CJ42" s="116"/>
      <c r="CK42" s="116"/>
      <c r="CL42" s="116"/>
      <c r="CM42" s="116"/>
      <c r="CN42" s="116"/>
      <c r="CO42" s="116"/>
      <c r="CP42" s="116"/>
      <c r="CQ42" s="116"/>
      <c r="CR42" s="116"/>
      <c r="CS42" s="116"/>
      <c r="CT42" s="116"/>
      <c r="CU42" s="116"/>
      <c r="CV42" s="116"/>
      <c r="CW42" s="116"/>
      <c r="CX42" s="116"/>
      <c r="CY42" s="116"/>
      <c r="CZ42" s="116"/>
    </row>
    <row r="43" spans="1:104" x14ac:dyDescent="0.25">
      <c r="A43" s="11" t="s">
        <v>17</v>
      </c>
      <c r="B43" s="13" t="s">
        <v>23</v>
      </c>
      <c r="C43" s="208">
        <v>0</v>
      </c>
      <c r="D43" s="128">
        <f>2*9*200*14</f>
        <v>50400</v>
      </c>
      <c r="E43" s="137">
        <f t="shared" ref="E43:J43" si="12">2*9*200*14</f>
        <v>50400</v>
      </c>
      <c r="F43" s="132">
        <f t="shared" si="12"/>
        <v>50400</v>
      </c>
      <c r="G43" s="132">
        <f t="shared" si="12"/>
        <v>50400</v>
      </c>
      <c r="H43" s="132">
        <f t="shared" si="12"/>
        <v>50400</v>
      </c>
      <c r="I43" s="132">
        <f t="shared" si="12"/>
        <v>50400</v>
      </c>
      <c r="J43" s="132">
        <f t="shared" si="12"/>
        <v>50400</v>
      </c>
      <c r="R43" s="116"/>
      <c r="S43" s="116"/>
      <c r="T43" s="116"/>
      <c r="U43" s="116"/>
      <c r="V43" s="116"/>
      <c r="W43" s="116"/>
      <c r="X43" s="116"/>
      <c r="Y43" s="116"/>
      <c r="Z43" s="116"/>
      <c r="AA43" s="116"/>
      <c r="AB43" s="116"/>
      <c r="AC43" s="116"/>
      <c r="AD43" s="116"/>
      <c r="AE43" s="116"/>
      <c r="AF43" s="116"/>
      <c r="AG43" s="116"/>
      <c r="AH43" s="116"/>
      <c r="AI43" s="116"/>
      <c r="AJ43" s="116"/>
      <c r="AK43" s="116"/>
      <c r="AL43" s="116"/>
      <c r="AM43" s="116"/>
      <c r="AN43" s="116"/>
      <c r="AO43" s="116"/>
      <c r="AP43" s="116"/>
      <c r="AQ43" s="116"/>
      <c r="AR43" s="116"/>
      <c r="AS43" s="116"/>
      <c r="AT43" s="116"/>
      <c r="AU43" s="116"/>
      <c r="AV43" s="116"/>
      <c r="AW43" s="116"/>
      <c r="AX43" s="116"/>
      <c r="AY43" s="116"/>
      <c r="AZ43" s="116"/>
      <c r="BA43" s="116"/>
      <c r="BB43" s="116"/>
      <c r="BC43" s="116"/>
      <c r="BD43" s="116"/>
      <c r="BE43" s="116"/>
      <c r="BF43" s="116"/>
      <c r="BG43" s="116"/>
      <c r="BH43" s="116"/>
      <c r="BI43" s="116"/>
      <c r="BJ43" s="116"/>
      <c r="BK43" s="116"/>
      <c r="BL43" s="116"/>
      <c r="BM43" s="116"/>
      <c r="BN43" s="116"/>
      <c r="BO43" s="116"/>
      <c r="BP43" s="116"/>
      <c r="BQ43" s="116"/>
      <c r="BR43" s="116"/>
      <c r="BS43" s="116"/>
      <c r="BT43" s="116"/>
      <c r="BU43" s="116"/>
      <c r="BV43" s="116"/>
      <c r="BW43" s="116"/>
      <c r="BX43" s="116"/>
      <c r="BY43" s="116"/>
      <c r="BZ43" s="116"/>
      <c r="CA43" s="116"/>
      <c r="CB43" s="116"/>
      <c r="CC43" s="116"/>
      <c r="CD43" s="116"/>
      <c r="CE43" s="116"/>
      <c r="CF43" s="116"/>
      <c r="CG43" s="116"/>
      <c r="CH43" s="116"/>
      <c r="CI43" s="116"/>
      <c r="CJ43" s="116"/>
      <c r="CK43" s="116"/>
      <c r="CL43" s="116"/>
      <c r="CM43" s="116"/>
      <c r="CN43" s="116"/>
      <c r="CO43" s="116"/>
      <c r="CP43" s="116"/>
      <c r="CQ43" s="116"/>
      <c r="CR43" s="116"/>
      <c r="CS43" s="116"/>
      <c r="CT43" s="116"/>
      <c r="CU43" s="116"/>
      <c r="CV43" s="116"/>
      <c r="CW43" s="116"/>
      <c r="CX43" s="116"/>
      <c r="CY43" s="116"/>
      <c r="CZ43" s="116"/>
    </row>
    <row r="44" spans="1:104" x14ac:dyDescent="0.25">
      <c r="A44" s="11" t="s">
        <v>17</v>
      </c>
      <c r="B44" s="13" t="s">
        <v>24</v>
      </c>
      <c r="C44" s="208">
        <v>0.255</v>
      </c>
      <c r="D44" s="127"/>
      <c r="E44" s="133"/>
      <c r="F44" s="134"/>
      <c r="G44" s="134"/>
      <c r="H44" s="134"/>
      <c r="I44" s="134"/>
      <c r="J44" s="134"/>
      <c r="R44" s="116"/>
      <c r="S44" s="116"/>
      <c r="T44" s="116"/>
      <c r="U44" s="116"/>
      <c r="V44" s="116"/>
      <c r="W44" s="116"/>
      <c r="X44" s="116"/>
      <c r="Y44" s="116"/>
      <c r="Z44" s="116"/>
      <c r="AA44" s="116"/>
      <c r="AB44" s="116"/>
      <c r="AC44" s="116"/>
      <c r="AD44" s="116"/>
      <c r="AE44" s="116"/>
      <c r="AF44" s="116"/>
      <c r="AG44" s="116"/>
      <c r="AH44" s="116"/>
      <c r="AI44" s="116"/>
      <c r="AJ44" s="116"/>
      <c r="AK44" s="116"/>
      <c r="AL44" s="116"/>
      <c r="AM44" s="116"/>
      <c r="AN44" s="116"/>
      <c r="AO44" s="116"/>
      <c r="AP44" s="116"/>
      <c r="AQ44" s="116"/>
      <c r="AR44" s="116"/>
      <c r="AS44" s="116"/>
      <c r="AT44" s="116"/>
      <c r="AU44" s="116"/>
      <c r="AV44" s="116"/>
      <c r="AW44" s="116"/>
      <c r="AX44" s="116"/>
      <c r="AY44" s="116"/>
      <c r="AZ44" s="116"/>
      <c r="BA44" s="116"/>
      <c r="BB44" s="116"/>
      <c r="BC44" s="116"/>
      <c r="BD44" s="116"/>
      <c r="BE44" s="116"/>
      <c r="BF44" s="116"/>
      <c r="BG44" s="116"/>
      <c r="BH44" s="116"/>
      <c r="BI44" s="116"/>
      <c r="BJ44" s="116"/>
      <c r="BK44" s="116"/>
      <c r="BL44" s="116"/>
      <c r="BM44" s="116"/>
      <c r="BN44" s="116"/>
      <c r="BO44" s="116"/>
      <c r="BP44" s="116"/>
      <c r="BQ44" s="116"/>
      <c r="BR44" s="116"/>
      <c r="BS44" s="116"/>
      <c r="BT44" s="116"/>
      <c r="BU44" s="116"/>
      <c r="BV44" s="116"/>
      <c r="BW44" s="116"/>
      <c r="BX44" s="116"/>
      <c r="BY44" s="116"/>
      <c r="BZ44" s="116"/>
      <c r="CA44" s="116"/>
      <c r="CB44" s="116"/>
      <c r="CC44" s="116"/>
      <c r="CD44" s="116"/>
      <c r="CE44" s="116"/>
      <c r="CF44" s="116"/>
      <c r="CG44" s="116"/>
      <c r="CH44" s="116"/>
      <c r="CI44" s="116"/>
      <c r="CJ44" s="116"/>
      <c r="CK44" s="116"/>
      <c r="CL44" s="116"/>
      <c r="CM44" s="116"/>
      <c r="CN44" s="116"/>
      <c r="CO44" s="116"/>
      <c r="CP44" s="116"/>
      <c r="CQ44" s="116"/>
      <c r="CR44" s="116"/>
      <c r="CS44" s="116"/>
      <c r="CT44" s="116"/>
      <c r="CU44" s="116"/>
      <c r="CV44" s="116"/>
      <c r="CW44" s="116"/>
      <c r="CX44" s="116"/>
      <c r="CY44" s="116"/>
      <c r="CZ44" s="116"/>
    </row>
    <row r="45" spans="1:104" x14ac:dyDescent="0.25">
      <c r="A45" s="11"/>
      <c r="B45" s="13" t="s">
        <v>25</v>
      </c>
      <c r="C45" s="208">
        <v>0</v>
      </c>
      <c r="D45" s="127">
        <f>85*300</f>
        <v>25500</v>
      </c>
      <c r="E45" s="137">
        <f t="shared" ref="E45:J45" si="13">85*300</f>
        <v>25500</v>
      </c>
      <c r="F45" s="132">
        <f t="shared" si="13"/>
        <v>25500</v>
      </c>
      <c r="G45" s="132">
        <f t="shared" si="13"/>
        <v>25500</v>
      </c>
      <c r="H45" s="132">
        <f t="shared" si="13"/>
        <v>25500</v>
      </c>
      <c r="I45" s="132">
        <f t="shared" si="13"/>
        <v>25500</v>
      </c>
      <c r="J45" s="132">
        <f t="shared" si="13"/>
        <v>25500</v>
      </c>
      <c r="R45" s="116"/>
      <c r="S45" s="116"/>
      <c r="T45" s="116"/>
      <c r="U45" s="116"/>
      <c r="V45" s="116"/>
      <c r="W45" s="116"/>
      <c r="X45" s="116"/>
      <c r="Y45" s="116"/>
      <c r="Z45" s="116"/>
      <c r="AA45" s="116"/>
      <c r="AB45" s="116"/>
      <c r="AC45" s="116"/>
      <c r="AD45" s="116"/>
      <c r="AE45" s="116"/>
      <c r="AF45" s="116"/>
      <c r="AG45" s="116"/>
      <c r="AH45" s="116"/>
      <c r="AI45" s="116"/>
      <c r="AJ45" s="116"/>
      <c r="AK45" s="116"/>
      <c r="AL45" s="116"/>
      <c r="AM45" s="116"/>
      <c r="AN45" s="116"/>
      <c r="AO45" s="116"/>
      <c r="AP45" s="116"/>
      <c r="AQ45" s="116"/>
      <c r="AR45" s="116"/>
      <c r="AS45" s="116"/>
      <c r="AT45" s="116"/>
      <c r="AU45" s="116"/>
      <c r="AV45" s="116"/>
      <c r="AW45" s="116"/>
      <c r="AX45" s="116"/>
      <c r="AY45" s="116"/>
      <c r="AZ45" s="116"/>
      <c r="BA45" s="116"/>
      <c r="BB45" s="116"/>
      <c r="BC45" s="116"/>
      <c r="BD45" s="116"/>
      <c r="BE45" s="116"/>
      <c r="BF45" s="116"/>
      <c r="BG45" s="116"/>
      <c r="BH45" s="116"/>
      <c r="BI45" s="116"/>
      <c r="BJ45" s="116"/>
      <c r="BK45" s="116"/>
      <c r="BL45" s="116"/>
      <c r="BM45" s="116"/>
      <c r="BN45" s="116"/>
      <c r="BO45" s="116"/>
      <c r="BP45" s="116"/>
      <c r="BQ45" s="116"/>
      <c r="BR45" s="116"/>
      <c r="BS45" s="116"/>
      <c r="BT45" s="116"/>
      <c r="BU45" s="116"/>
      <c r="BV45" s="116"/>
      <c r="BW45" s="116"/>
      <c r="BX45" s="116"/>
      <c r="BY45" s="116"/>
      <c r="BZ45" s="116"/>
      <c r="CA45" s="116"/>
      <c r="CB45" s="116"/>
      <c r="CC45" s="116"/>
      <c r="CD45" s="116"/>
      <c r="CE45" s="116"/>
      <c r="CF45" s="116"/>
      <c r="CG45" s="116"/>
      <c r="CH45" s="116"/>
      <c r="CI45" s="116"/>
      <c r="CJ45" s="116"/>
      <c r="CK45" s="116"/>
      <c r="CL45" s="116"/>
      <c r="CM45" s="116"/>
      <c r="CN45" s="116"/>
      <c r="CO45" s="116"/>
      <c r="CP45" s="116"/>
      <c r="CQ45" s="116"/>
      <c r="CR45" s="116"/>
      <c r="CS45" s="116"/>
      <c r="CT45" s="116"/>
      <c r="CU45" s="116"/>
      <c r="CV45" s="116"/>
      <c r="CW45" s="116"/>
      <c r="CX45" s="116"/>
      <c r="CY45" s="116"/>
      <c r="CZ45" s="116"/>
    </row>
    <row r="46" spans="1:104" x14ac:dyDescent="0.25">
      <c r="A46" s="11" t="s">
        <v>17</v>
      </c>
      <c r="B46" s="13" t="s">
        <v>26</v>
      </c>
      <c r="C46" s="208">
        <v>0</v>
      </c>
      <c r="D46" s="127">
        <f>20*(D27+D23+D19)</f>
        <v>6600</v>
      </c>
      <c r="E46" s="137">
        <f t="shared" ref="E46:J46" si="14">20*(E27+E23+E19)</f>
        <v>6600</v>
      </c>
      <c r="F46" s="132">
        <f t="shared" si="14"/>
        <v>6600</v>
      </c>
      <c r="G46" s="132">
        <f t="shared" si="14"/>
        <v>6600</v>
      </c>
      <c r="H46" s="132">
        <f t="shared" si="14"/>
        <v>6600</v>
      </c>
      <c r="I46" s="132">
        <f t="shared" si="14"/>
        <v>6600</v>
      </c>
      <c r="J46" s="132">
        <f t="shared" si="14"/>
        <v>6600</v>
      </c>
      <c r="R46" s="116"/>
      <c r="S46" s="116"/>
      <c r="T46" s="116"/>
      <c r="U46" s="116"/>
      <c r="V46" s="116"/>
      <c r="W46" s="116"/>
      <c r="X46" s="116"/>
      <c r="Y46" s="116"/>
      <c r="Z46" s="116"/>
      <c r="AA46" s="116"/>
      <c r="AB46" s="116"/>
      <c r="AC46" s="116"/>
      <c r="AD46" s="116"/>
      <c r="AE46" s="116"/>
      <c r="AF46" s="116"/>
      <c r="AG46" s="116"/>
      <c r="AH46" s="116"/>
      <c r="AI46" s="116"/>
      <c r="AJ46" s="116"/>
      <c r="AK46" s="116"/>
      <c r="AL46" s="116"/>
      <c r="AM46" s="116"/>
      <c r="AN46" s="116"/>
      <c r="AO46" s="116"/>
      <c r="AP46" s="116"/>
      <c r="AQ46" s="116"/>
      <c r="AR46" s="116"/>
      <c r="AS46" s="116"/>
      <c r="AT46" s="116"/>
      <c r="AU46" s="116"/>
      <c r="AV46" s="116"/>
      <c r="AW46" s="116"/>
      <c r="AX46" s="116"/>
      <c r="AY46" s="116"/>
      <c r="AZ46" s="116"/>
      <c r="BA46" s="116"/>
      <c r="BB46" s="116"/>
      <c r="BC46" s="116"/>
      <c r="BD46" s="116"/>
      <c r="BE46" s="116"/>
      <c r="BF46" s="116"/>
      <c r="BG46" s="116"/>
      <c r="BH46" s="116"/>
      <c r="BI46" s="116"/>
      <c r="BJ46" s="116"/>
      <c r="BK46" s="116"/>
      <c r="BL46" s="116"/>
      <c r="BM46" s="116"/>
      <c r="BN46" s="116"/>
      <c r="BO46" s="116"/>
      <c r="BP46" s="116"/>
      <c r="BQ46" s="116"/>
      <c r="BR46" s="116"/>
      <c r="BS46" s="116"/>
      <c r="BT46" s="116"/>
      <c r="BU46" s="116"/>
      <c r="BV46" s="116"/>
      <c r="BW46" s="116"/>
      <c r="BX46" s="116"/>
      <c r="BY46" s="116"/>
      <c r="BZ46" s="116"/>
      <c r="CA46" s="116"/>
      <c r="CB46" s="116"/>
      <c r="CC46" s="116"/>
      <c r="CD46" s="116"/>
      <c r="CE46" s="116"/>
      <c r="CF46" s="116"/>
      <c r="CG46" s="116"/>
      <c r="CH46" s="116"/>
      <c r="CI46" s="116"/>
      <c r="CJ46" s="116"/>
      <c r="CK46" s="116"/>
      <c r="CL46" s="116"/>
      <c r="CM46" s="116"/>
      <c r="CN46" s="116"/>
      <c r="CO46" s="116"/>
      <c r="CP46" s="116"/>
      <c r="CQ46" s="116"/>
      <c r="CR46" s="116"/>
      <c r="CS46" s="116"/>
      <c r="CT46" s="116"/>
      <c r="CU46" s="116"/>
      <c r="CV46" s="116"/>
      <c r="CW46" s="116"/>
      <c r="CX46" s="116"/>
      <c r="CY46" s="116"/>
      <c r="CZ46" s="116"/>
    </row>
    <row r="47" spans="1:104" x14ac:dyDescent="0.25">
      <c r="A47" s="11" t="s">
        <v>17</v>
      </c>
      <c r="B47" s="13" t="s">
        <v>27</v>
      </c>
      <c r="C47" s="208">
        <v>0.255</v>
      </c>
      <c r="D47" s="128">
        <f>100*(D27+D23+D19)</f>
        <v>33000</v>
      </c>
      <c r="E47" s="137">
        <f t="shared" ref="E47:J47" si="15">100*(E27+E23+E19)</f>
        <v>33000</v>
      </c>
      <c r="F47" s="132">
        <f t="shared" si="15"/>
        <v>33000</v>
      </c>
      <c r="G47" s="132">
        <f t="shared" si="15"/>
        <v>33000</v>
      </c>
      <c r="H47" s="132">
        <f t="shared" si="15"/>
        <v>33000</v>
      </c>
      <c r="I47" s="132">
        <f t="shared" si="15"/>
        <v>33000</v>
      </c>
      <c r="J47" s="132">
        <f t="shared" si="15"/>
        <v>33000</v>
      </c>
      <c r="R47" s="116"/>
      <c r="S47" s="116"/>
      <c r="T47" s="116"/>
      <c r="U47" s="116"/>
      <c r="V47" s="116"/>
      <c r="W47" s="116"/>
      <c r="X47" s="116"/>
      <c r="Y47" s="116"/>
      <c r="Z47" s="116"/>
      <c r="AA47" s="116"/>
      <c r="AB47" s="116"/>
      <c r="AC47" s="116"/>
      <c r="AD47" s="116"/>
      <c r="AE47" s="116"/>
      <c r="AF47" s="116"/>
      <c r="AG47" s="116"/>
      <c r="AH47" s="116"/>
      <c r="AI47" s="116"/>
      <c r="AJ47" s="116"/>
      <c r="AK47" s="116"/>
      <c r="AL47" s="116"/>
      <c r="AM47" s="116"/>
      <c r="AN47" s="116"/>
      <c r="AO47" s="116"/>
      <c r="AP47" s="116"/>
      <c r="AQ47" s="116"/>
      <c r="AR47" s="116"/>
      <c r="AS47" s="116"/>
      <c r="AT47" s="116"/>
      <c r="AU47" s="116"/>
      <c r="AV47" s="116"/>
      <c r="AW47" s="116"/>
      <c r="AX47" s="116"/>
      <c r="AY47" s="116"/>
      <c r="AZ47" s="116"/>
      <c r="BA47" s="116"/>
      <c r="BB47" s="116"/>
      <c r="BC47" s="116"/>
      <c r="BD47" s="116"/>
      <c r="BE47" s="116"/>
      <c r="BF47" s="116"/>
      <c r="BG47" s="116"/>
      <c r="BH47" s="116"/>
      <c r="BI47" s="116"/>
      <c r="BJ47" s="116"/>
      <c r="BK47" s="116"/>
      <c r="BL47" s="116"/>
      <c r="BM47" s="116"/>
      <c r="BN47" s="116"/>
      <c r="BO47" s="116"/>
      <c r="BP47" s="116"/>
      <c r="BQ47" s="116"/>
      <c r="BR47" s="116"/>
      <c r="BS47" s="116"/>
      <c r="BT47" s="116"/>
      <c r="BU47" s="116"/>
      <c r="BV47" s="116"/>
      <c r="BW47" s="116"/>
      <c r="BX47" s="116"/>
      <c r="BY47" s="116"/>
      <c r="BZ47" s="116"/>
      <c r="CA47" s="116"/>
      <c r="CB47" s="116"/>
      <c r="CC47" s="116"/>
      <c r="CD47" s="116"/>
      <c r="CE47" s="116"/>
      <c r="CF47" s="116"/>
      <c r="CG47" s="116"/>
      <c r="CH47" s="116"/>
      <c r="CI47" s="116"/>
      <c r="CJ47" s="116"/>
      <c r="CK47" s="116"/>
      <c r="CL47" s="116"/>
      <c r="CM47" s="116"/>
      <c r="CN47" s="116"/>
      <c r="CO47" s="116"/>
      <c r="CP47" s="116"/>
      <c r="CQ47" s="116"/>
      <c r="CR47" s="116"/>
      <c r="CS47" s="116"/>
      <c r="CT47" s="116"/>
      <c r="CU47" s="116"/>
      <c r="CV47" s="116"/>
      <c r="CW47" s="116"/>
      <c r="CX47" s="116"/>
      <c r="CY47" s="116"/>
      <c r="CZ47" s="116"/>
    </row>
    <row r="48" spans="1:104" x14ac:dyDescent="0.25">
      <c r="A48" s="11" t="s">
        <v>17</v>
      </c>
      <c r="B48" s="13" t="s">
        <v>28</v>
      </c>
      <c r="C48" s="208">
        <v>0.255</v>
      </c>
      <c r="D48" s="128">
        <v>4500</v>
      </c>
      <c r="E48" s="133">
        <v>4500</v>
      </c>
      <c r="F48" s="133">
        <v>4500</v>
      </c>
      <c r="G48" s="133">
        <v>4500</v>
      </c>
      <c r="H48" s="133">
        <v>4500</v>
      </c>
      <c r="I48" s="133">
        <v>4500</v>
      </c>
      <c r="J48" s="133">
        <v>4500</v>
      </c>
      <c r="R48" s="116"/>
      <c r="S48" s="116"/>
      <c r="T48" s="116"/>
      <c r="U48" s="116"/>
      <c r="V48" s="116"/>
      <c r="W48" s="116"/>
      <c r="X48" s="116"/>
      <c r="Y48" s="116"/>
      <c r="Z48" s="116"/>
      <c r="AA48" s="116"/>
      <c r="AB48" s="116"/>
      <c r="AC48" s="116"/>
      <c r="AD48" s="116"/>
      <c r="AE48" s="116"/>
      <c r="AF48" s="116"/>
      <c r="AG48" s="116"/>
      <c r="AH48" s="116"/>
      <c r="AI48" s="116"/>
      <c r="AJ48" s="116"/>
      <c r="AK48" s="116"/>
      <c r="AL48" s="116"/>
      <c r="AM48" s="116"/>
      <c r="AN48" s="116"/>
      <c r="AO48" s="116"/>
      <c r="AP48" s="116"/>
      <c r="AQ48" s="116"/>
      <c r="AR48" s="116"/>
      <c r="AS48" s="116"/>
      <c r="AT48" s="116"/>
      <c r="AU48" s="116"/>
      <c r="AV48" s="116"/>
      <c r="AW48" s="116"/>
      <c r="AX48" s="116"/>
      <c r="AY48" s="116"/>
      <c r="AZ48" s="116"/>
      <c r="BA48" s="116"/>
      <c r="BB48" s="116"/>
      <c r="BC48" s="116"/>
      <c r="BD48" s="116"/>
      <c r="BE48" s="116"/>
      <c r="BF48" s="116"/>
      <c r="BG48" s="116"/>
      <c r="BH48" s="116"/>
      <c r="BI48" s="116"/>
      <c r="BJ48" s="116"/>
      <c r="BK48" s="116"/>
      <c r="BL48" s="116"/>
      <c r="BM48" s="116"/>
      <c r="BN48" s="116"/>
      <c r="BO48" s="116"/>
      <c r="BP48" s="116"/>
      <c r="BQ48" s="116"/>
      <c r="BR48" s="116"/>
      <c r="BS48" s="116"/>
      <c r="BT48" s="116"/>
      <c r="BU48" s="116"/>
      <c r="BV48" s="116"/>
      <c r="BW48" s="116"/>
      <c r="BX48" s="116"/>
      <c r="BY48" s="116"/>
      <c r="BZ48" s="116"/>
      <c r="CA48" s="116"/>
      <c r="CB48" s="116"/>
      <c r="CC48" s="116"/>
      <c r="CD48" s="116"/>
      <c r="CE48" s="116"/>
      <c r="CF48" s="116"/>
      <c r="CG48" s="116"/>
      <c r="CH48" s="116"/>
      <c r="CI48" s="116"/>
      <c r="CJ48" s="116"/>
      <c r="CK48" s="116"/>
      <c r="CL48" s="116"/>
      <c r="CM48" s="116"/>
      <c r="CN48" s="116"/>
      <c r="CO48" s="116"/>
      <c r="CP48" s="116"/>
      <c r="CQ48" s="116"/>
      <c r="CR48" s="116"/>
      <c r="CS48" s="116"/>
      <c r="CT48" s="116"/>
      <c r="CU48" s="116"/>
      <c r="CV48" s="116"/>
      <c r="CW48" s="116"/>
      <c r="CX48" s="116"/>
      <c r="CY48" s="116"/>
      <c r="CZ48" s="116"/>
    </row>
    <row r="49" spans="1:104" x14ac:dyDescent="0.25">
      <c r="A49" s="11" t="s">
        <v>17</v>
      </c>
      <c r="B49" s="44" t="s">
        <v>29</v>
      </c>
      <c r="C49" s="209">
        <v>0.255</v>
      </c>
      <c r="D49" s="128">
        <v>2200</v>
      </c>
      <c r="E49" s="137">
        <v>2200</v>
      </c>
      <c r="F49" s="132">
        <v>2200</v>
      </c>
      <c r="G49" s="132">
        <v>2200</v>
      </c>
      <c r="H49" s="132">
        <v>2200</v>
      </c>
      <c r="I49" s="132">
        <v>2200</v>
      </c>
      <c r="J49" s="132">
        <v>2200</v>
      </c>
      <c r="R49" s="116"/>
      <c r="S49" s="116"/>
      <c r="T49" s="116"/>
      <c r="U49" s="116"/>
      <c r="V49" s="116"/>
      <c r="W49" s="116"/>
      <c r="X49" s="116"/>
      <c r="Y49" s="116"/>
      <c r="Z49" s="116"/>
      <c r="AA49" s="116"/>
      <c r="AB49" s="116"/>
      <c r="AC49" s="116"/>
      <c r="AD49" s="116"/>
      <c r="AE49" s="116"/>
      <c r="AF49" s="116"/>
      <c r="AG49" s="116"/>
      <c r="AH49" s="116"/>
      <c r="AI49" s="116"/>
      <c r="AJ49" s="116"/>
      <c r="AK49" s="116"/>
      <c r="AL49" s="116"/>
      <c r="AM49" s="116"/>
      <c r="AN49" s="116"/>
      <c r="AO49" s="116"/>
      <c r="AP49" s="116"/>
      <c r="AQ49" s="116"/>
      <c r="AR49" s="116"/>
      <c r="AS49" s="116"/>
      <c r="AT49" s="116"/>
      <c r="AU49" s="116"/>
      <c r="AV49" s="116"/>
      <c r="AW49" s="116"/>
      <c r="AX49" s="116"/>
      <c r="AY49" s="116"/>
      <c r="AZ49" s="116"/>
      <c r="BA49" s="116"/>
      <c r="BB49" s="116"/>
      <c r="BC49" s="116"/>
      <c r="BD49" s="116"/>
      <c r="BE49" s="116"/>
      <c r="BF49" s="116"/>
      <c r="BG49" s="116"/>
      <c r="BH49" s="116"/>
      <c r="BI49" s="116"/>
      <c r="BJ49" s="116"/>
      <c r="BK49" s="116"/>
      <c r="BL49" s="116"/>
      <c r="BM49" s="116"/>
      <c r="BN49" s="116"/>
      <c r="BO49" s="116"/>
      <c r="BP49" s="116"/>
      <c r="BQ49" s="116"/>
      <c r="BR49" s="116"/>
      <c r="BS49" s="116"/>
      <c r="BT49" s="116"/>
      <c r="BU49" s="116"/>
      <c r="BV49" s="116"/>
      <c r="BW49" s="116"/>
      <c r="BX49" s="116"/>
      <c r="BY49" s="116"/>
      <c r="BZ49" s="116"/>
      <c r="CA49" s="116"/>
      <c r="CB49" s="116"/>
      <c r="CC49" s="116"/>
      <c r="CD49" s="116"/>
      <c r="CE49" s="116"/>
      <c r="CF49" s="116"/>
      <c r="CG49" s="116"/>
      <c r="CH49" s="116"/>
      <c r="CI49" s="116"/>
      <c r="CJ49" s="116"/>
      <c r="CK49" s="116"/>
      <c r="CL49" s="116"/>
      <c r="CM49" s="116"/>
      <c r="CN49" s="116"/>
      <c r="CO49" s="116"/>
      <c r="CP49" s="116"/>
      <c r="CQ49" s="116"/>
      <c r="CR49" s="116"/>
      <c r="CS49" s="116"/>
      <c r="CT49" s="116"/>
      <c r="CU49" s="116"/>
      <c r="CV49" s="116"/>
      <c r="CW49" s="116"/>
      <c r="CX49" s="116"/>
      <c r="CY49" s="116"/>
      <c r="CZ49" s="116"/>
    </row>
    <row r="50" spans="1:104" hidden="1" x14ac:dyDescent="0.25">
      <c r="A50" s="52" t="s">
        <v>30</v>
      </c>
      <c r="B50" s="53" t="s">
        <v>77</v>
      </c>
      <c r="C50" s="207">
        <v>0.255</v>
      </c>
      <c r="D50" s="127"/>
      <c r="E50" s="133"/>
      <c r="F50" s="134"/>
      <c r="G50" s="134"/>
      <c r="H50" s="134"/>
      <c r="I50" s="134"/>
      <c r="J50" s="134"/>
      <c r="R50" s="116"/>
      <c r="S50" s="116"/>
      <c r="T50" s="116"/>
      <c r="U50" s="116"/>
      <c r="V50" s="116"/>
      <c r="W50" s="116"/>
      <c r="X50" s="116"/>
      <c r="Y50" s="116"/>
      <c r="Z50" s="116"/>
      <c r="AA50" s="116"/>
      <c r="AB50" s="116"/>
      <c r="AC50" s="116"/>
      <c r="AD50" s="116"/>
      <c r="AE50" s="116"/>
      <c r="AF50" s="116"/>
      <c r="AG50" s="116"/>
      <c r="AH50" s="116"/>
      <c r="AI50" s="116"/>
      <c r="AJ50" s="116"/>
      <c r="AK50" s="116"/>
      <c r="AL50" s="116"/>
      <c r="AM50" s="116"/>
      <c r="AN50" s="116"/>
      <c r="AO50" s="116"/>
      <c r="AP50" s="116"/>
      <c r="AQ50" s="116"/>
      <c r="AR50" s="116"/>
      <c r="AS50" s="116"/>
      <c r="AT50" s="116"/>
      <c r="AU50" s="116"/>
      <c r="AV50" s="116"/>
      <c r="AW50" s="116"/>
      <c r="AX50" s="116"/>
      <c r="AY50" s="116"/>
      <c r="AZ50" s="116"/>
      <c r="BA50" s="116"/>
      <c r="BB50" s="116"/>
      <c r="BC50" s="116"/>
      <c r="BD50" s="116"/>
      <c r="BE50" s="116"/>
      <c r="BF50" s="116"/>
      <c r="BG50" s="116"/>
      <c r="BH50" s="116"/>
      <c r="BI50" s="116"/>
      <c r="BJ50" s="116"/>
      <c r="BK50" s="116"/>
      <c r="BL50" s="116"/>
      <c r="BM50" s="116"/>
      <c r="BN50" s="116"/>
      <c r="BO50" s="116"/>
      <c r="BP50" s="116"/>
      <c r="BQ50" s="116"/>
      <c r="BR50" s="116"/>
      <c r="BS50" s="116"/>
      <c r="BT50" s="116"/>
      <c r="BU50" s="116"/>
      <c r="BV50" s="116"/>
      <c r="BW50" s="116"/>
      <c r="BX50" s="116"/>
      <c r="BY50" s="116"/>
      <c r="BZ50" s="116"/>
      <c r="CA50" s="116"/>
      <c r="CB50" s="116"/>
      <c r="CC50" s="116"/>
      <c r="CD50" s="116"/>
      <c r="CE50" s="116"/>
      <c r="CF50" s="116"/>
      <c r="CG50" s="116"/>
      <c r="CH50" s="116"/>
      <c r="CI50" s="116"/>
      <c r="CJ50" s="116"/>
      <c r="CK50" s="116"/>
      <c r="CL50" s="116"/>
      <c r="CM50" s="116"/>
      <c r="CN50" s="116"/>
      <c r="CO50" s="116"/>
      <c r="CP50" s="116"/>
      <c r="CQ50" s="116"/>
      <c r="CR50" s="116"/>
      <c r="CS50" s="116"/>
      <c r="CT50" s="116"/>
      <c r="CU50" s="116"/>
      <c r="CV50" s="116"/>
      <c r="CW50" s="116"/>
      <c r="CX50" s="116"/>
      <c r="CY50" s="116"/>
      <c r="CZ50" s="116"/>
    </row>
    <row r="51" spans="1:104" hidden="1" x14ac:dyDescent="0.25">
      <c r="A51" s="52" t="s">
        <v>30</v>
      </c>
      <c r="B51" s="53" t="s">
        <v>31</v>
      </c>
      <c r="C51" s="207">
        <v>0.13500000000000001</v>
      </c>
      <c r="D51" s="127"/>
      <c r="E51" s="133"/>
      <c r="F51" s="134"/>
      <c r="G51" s="134"/>
      <c r="H51" s="134"/>
      <c r="I51" s="134"/>
      <c r="J51" s="134"/>
      <c r="R51" s="116"/>
      <c r="S51" s="116"/>
      <c r="T51" s="116"/>
      <c r="U51" s="116"/>
      <c r="V51" s="116"/>
      <c r="W51" s="116"/>
      <c r="X51" s="116"/>
      <c r="Y51" s="116"/>
      <c r="Z51" s="116"/>
      <c r="AA51" s="116"/>
      <c r="AB51" s="116"/>
      <c r="AC51" s="116"/>
      <c r="AD51" s="116"/>
      <c r="AE51" s="116"/>
      <c r="AF51" s="116"/>
      <c r="AG51" s="116"/>
      <c r="AH51" s="116"/>
      <c r="AI51" s="116"/>
      <c r="AJ51" s="116"/>
      <c r="AK51" s="116"/>
      <c r="AL51" s="116"/>
      <c r="AM51" s="116"/>
      <c r="AN51" s="116"/>
      <c r="AO51" s="116"/>
      <c r="AP51" s="116"/>
      <c r="AQ51" s="116"/>
      <c r="AR51" s="116"/>
      <c r="AS51" s="116"/>
      <c r="AT51" s="116"/>
      <c r="AU51" s="116"/>
      <c r="AV51" s="116"/>
      <c r="AW51" s="116"/>
      <c r="AX51" s="116"/>
      <c r="AY51" s="116"/>
      <c r="AZ51" s="116"/>
      <c r="BA51" s="116"/>
      <c r="BB51" s="116"/>
      <c r="BC51" s="116"/>
      <c r="BD51" s="116"/>
      <c r="BE51" s="116"/>
      <c r="BF51" s="116"/>
      <c r="BG51" s="116"/>
      <c r="BH51" s="116"/>
      <c r="BI51" s="116"/>
      <c r="BJ51" s="116"/>
      <c r="BK51" s="116"/>
      <c r="BL51" s="116"/>
      <c r="BM51" s="116"/>
      <c r="BN51" s="116"/>
      <c r="BO51" s="116"/>
      <c r="BP51" s="116"/>
      <c r="BQ51" s="116"/>
      <c r="BR51" s="116"/>
      <c r="BS51" s="116"/>
      <c r="BT51" s="116"/>
      <c r="BU51" s="116"/>
      <c r="BV51" s="116"/>
      <c r="BW51" s="116"/>
      <c r="BX51" s="116"/>
      <c r="BY51" s="116"/>
      <c r="BZ51" s="116"/>
      <c r="CA51" s="116"/>
      <c r="CB51" s="116"/>
      <c r="CC51" s="116"/>
      <c r="CD51" s="116"/>
      <c r="CE51" s="116"/>
      <c r="CF51" s="116"/>
      <c r="CG51" s="116"/>
      <c r="CH51" s="116"/>
      <c r="CI51" s="116"/>
      <c r="CJ51" s="116"/>
      <c r="CK51" s="116"/>
      <c r="CL51" s="116"/>
      <c r="CM51" s="116"/>
      <c r="CN51" s="116"/>
      <c r="CO51" s="116"/>
      <c r="CP51" s="116"/>
      <c r="CQ51" s="116"/>
      <c r="CR51" s="116"/>
      <c r="CS51" s="116"/>
      <c r="CT51" s="116"/>
      <c r="CU51" s="116"/>
      <c r="CV51" s="116"/>
      <c r="CW51" s="116"/>
      <c r="CX51" s="116"/>
      <c r="CY51" s="116"/>
      <c r="CZ51" s="116"/>
    </row>
    <row r="52" spans="1:104" hidden="1" x14ac:dyDescent="0.25">
      <c r="A52" s="52" t="s">
        <v>30</v>
      </c>
      <c r="B52" s="53" t="s">
        <v>32</v>
      </c>
      <c r="C52" s="207">
        <v>0.1</v>
      </c>
      <c r="D52" s="127"/>
      <c r="E52" s="133"/>
      <c r="F52" s="134"/>
      <c r="G52" s="134"/>
      <c r="H52" s="134"/>
      <c r="I52" s="134"/>
      <c r="J52" s="134"/>
      <c r="R52" s="116"/>
      <c r="S52" s="116"/>
      <c r="T52" s="116"/>
      <c r="U52" s="116"/>
      <c r="V52" s="116"/>
      <c r="W52" s="116"/>
      <c r="X52" s="116"/>
      <c r="Y52" s="116"/>
      <c r="Z52" s="116"/>
      <c r="AA52" s="116"/>
      <c r="AB52" s="116"/>
      <c r="AC52" s="116"/>
      <c r="AD52" s="116"/>
      <c r="AE52" s="116"/>
      <c r="AF52" s="116"/>
      <c r="AG52" s="116"/>
      <c r="AH52" s="116"/>
      <c r="AI52" s="116"/>
      <c r="AJ52" s="116"/>
      <c r="AK52" s="116"/>
      <c r="AL52" s="116"/>
      <c r="AM52" s="116"/>
      <c r="AN52" s="116"/>
      <c r="AO52" s="116"/>
      <c r="AP52" s="116"/>
      <c r="AQ52" s="116"/>
      <c r="AR52" s="116"/>
      <c r="AS52" s="116"/>
      <c r="AT52" s="116"/>
      <c r="AU52" s="116"/>
      <c r="AV52" s="116"/>
      <c r="AW52" s="116"/>
      <c r="AX52" s="116"/>
      <c r="AY52" s="116"/>
      <c r="AZ52" s="116"/>
      <c r="BA52" s="116"/>
      <c r="BB52" s="116"/>
      <c r="BC52" s="116"/>
      <c r="BD52" s="116"/>
      <c r="BE52" s="116"/>
      <c r="BF52" s="116"/>
      <c r="BG52" s="116"/>
      <c r="BH52" s="116"/>
      <c r="BI52" s="116"/>
      <c r="BJ52" s="116"/>
      <c r="BK52" s="116"/>
      <c r="BL52" s="116"/>
      <c r="BM52" s="116"/>
      <c r="BN52" s="116"/>
      <c r="BO52" s="116"/>
      <c r="BP52" s="116"/>
      <c r="BQ52" s="116"/>
      <c r="BR52" s="116"/>
      <c r="BS52" s="116"/>
      <c r="BT52" s="116"/>
      <c r="BU52" s="116"/>
      <c r="BV52" s="116"/>
      <c r="BW52" s="116"/>
      <c r="BX52" s="116"/>
      <c r="BY52" s="116"/>
      <c r="BZ52" s="116"/>
      <c r="CA52" s="116"/>
      <c r="CB52" s="116"/>
      <c r="CC52" s="116"/>
      <c r="CD52" s="116"/>
      <c r="CE52" s="116"/>
      <c r="CF52" s="116"/>
      <c r="CG52" s="116"/>
      <c r="CH52" s="116"/>
      <c r="CI52" s="116"/>
      <c r="CJ52" s="116"/>
      <c r="CK52" s="116"/>
      <c r="CL52" s="116"/>
      <c r="CM52" s="116"/>
      <c r="CN52" s="116"/>
      <c r="CO52" s="116"/>
      <c r="CP52" s="116"/>
      <c r="CQ52" s="116"/>
      <c r="CR52" s="116"/>
      <c r="CS52" s="116"/>
      <c r="CT52" s="116"/>
      <c r="CU52" s="116"/>
      <c r="CV52" s="116"/>
      <c r="CW52" s="116"/>
      <c r="CX52" s="116"/>
      <c r="CY52" s="116"/>
      <c r="CZ52" s="116"/>
    </row>
    <row r="53" spans="1:104" hidden="1" x14ac:dyDescent="0.25">
      <c r="A53" s="78" t="s">
        <v>30</v>
      </c>
      <c r="B53" s="38" t="s">
        <v>33</v>
      </c>
      <c r="C53" s="210">
        <v>0</v>
      </c>
      <c r="D53" s="135"/>
      <c r="E53" s="211"/>
      <c r="F53" s="136"/>
      <c r="G53" s="136"/>
      <c r="H53" s="136"/>
      <c r="I53" s="136"/>
      <c r="J53" s="136"/>
      <c r="R53" s="116"/>
      <c r="S53" s="116"/>
      <c r="T53" s="116"/>
      <c r="U53" s="116"/>
      <c r="V53" s="116"/>
      <c r="W53" s="116"/>
      <c r="X53" s="116"/>
      <c r="Y53" s="116"/>
      <c r="Z53" s="116"/>
      <c r="AA53" s="116"/>
      <c r="AB53" s="116"/>
      <c r="AC53" s="116"/>
      <c r="AD53" s="116"/>
      <c r="AE53" s="116"/>
      <c r="AF53" s="116"/>
      <c r="AG53" s="116"/>
      <c r="AH53" s="116"/>
      <c r="AI53" s="116"/>
      <c r="AJ53" s="116"/>
      <c r="AK53" s="116"/>
      <c r="AL53" s="116"/>
      <c r="AM53" s="116"/>
      <c r="AN53" s="116"/>
      <c r="AO53" s="116"/>
      <c r="AP53" s="116"/>
      <c r="AQ53" s="116"/>
      <c r="AR53" s="116"/>
      <c r="AS53" s="116"/>
      <c r="AT53" s="116"/>
      <c r="AU53" s="116"/>
      <c r="AV53" s="116"/>
      <c r="AW53" s="116"/>
      <c r="AX53" s="116"/>
      <c r="AY53" s="116"/>
      <c r="AZ53" s="116"/>
      <c r="BA53" s="116"/>
      <c r="BB53" s="116"/>
      <c r="BC53" s="116"/>
      <c r="BD53" s="116"/>
      <c r="BE53" s="116"/>
      <c r="BF53" s="116"/>
      <c r="BG53" s="116"/>
      <c r="BH53" s="116"/>
      <c r="BI53" s="116"/>
      <c r="BJ53" s="116"/>
      <c r="BK53" s="116"/>
      <c r="BL53" s="116"/>
      <c r="BM53" s="116"/>
      <c r="BN53" s="116"/>
      <c r="BO53" s="116"/>
      <c r="BP53" s="116"/>
      <c r="BQ53" s="116"/>
      <c r="BR53" s="116"/>
      <c r="BS53" s="116"/>
      <c r="BT53" s="116"/>
      <c r="BU53" s="116"/>
      <c r="BV53" s="116"/>
      <c r="BW53" s="116"/>
      <c r="BX53" s="116"/>
      <c r="BY53" s="116"/>
      <c r="BZ53" s="116"/>
      <c r="CA53" s="116"/>
      <c r="CB53" s="116"/>
      <c r="CC53" s="116"/>
      <c r="CD53" s="116"/>
      <c r="CE53" s="116"/>
      <c r="CF53" s="116"/>
      <c r="CG53" s="116"/>
      <c r="CH53" s="116"/>
      <c r="CI53" s="116"/>
      <c r="CJ53" s="116"/>
      <c r="CK53" s="116"/>
      <c r="CL53" s="116"/>
      <c r="CM53" s="116"/>
      <c r="CN53" s="116"/>
      <c r="CO53" s="116"/>
      <c r="CP53" s="116"/>
      <c r="CQ53" s="116"/>
      <c r="CR53" s="116"/>
      <c r="CS53" s="116"/>
      <c r="CT53" s="116"/>
      <c r="CU53" s="116"/>
      <c r="CV53" s="116"/>
      <c r="CW53" s="116"/>
      <c r="CX53" s="116"/>
      <c r="CY53" s="116"/>
      <c r="CZ53" s="116"/>
    </row>
    <row r="54" spans="1:104" ht="18.75" x14ac:dyDescent="0.3">
      <c r="A54" s="16" t="s">
        <v>34</v>
      </c>
      <c r="B54" s="54"/>
      <c r="C54" s="184"/>
      <c r="D54" s="79">
        <f>-(D38+D39+D40+D41+D42+D43+D44+D45+D46+D47+D48+D49+D50+D51+D52+D53)</f>
        <v>-287200</v>
      </c>
      <c r="E54" s="79">
        <f t="shared" ref="E54:J54" si="16">-(E38+E39+E40+E41+E42+E43+E44+E45+E46+E47+E48+E49+E50+E51+E52+E53)</f>
        <v>-287200</v>
      </c>
      <c r="F54" s="79">
        <f t="shared" si="16"/>
        <v>-287200</v>
      </c>
      <c r="G54" s="79">
        <f t="shared" si="16"/>
        <v>-287200</v>
      </c>
      <c r="H54" s="79">
        <f t="shared" si="16"/>
        <v>-287200</v>
      </c>
      <c r="I54" s="79">
        <f t="shared" si="16"/>
        <v>-287200</v>
      </c>
      <c r="J54" s="79">
        <f t="shared" si="16"/>
        <v>-287200</v>
      </c>
      <c r="R54" s="116"/>
      <c r="S54" s="116"/>
      <c r="T54" s="116"/>
      <c r="U54" s="116"/>
      <c r="V54" s="116"/>
      <c r="W54" s="116"/>
      <c r="X54" s="116"/>
      <c r="Y54" s="116"/>
      <c r="Z54" s="116"/>
      <c r="AA54" s="116"/>
      <c r="AB54" s="116"/>
      <c r="AC54" s="116"/>
      <c r="AD54" s="116"/>
      <c r="AE54" s="116"/>
      <c r="AF54" s="116"/>
      <c r="AG54" s="116"/>
      <c r="AH54" s="116"/>
      <c r="AI54" s="116"/>
      <c r="AJ54" s="116"/>
      <c r="AK54" s="116"/>
      <c r="AL54" s="116"/>
      <c r="AM54" s="116"/>
      <c r="AN54" s="116"/>
      <c r="AO54" s="116"/>
      <c r="AP54" s="116"/>
      <c r="AQ54" s="116"/>
      <c r="AR54" s="116"/>
      <c r="AS54" s="116"/>
      <c r="AT54" s="116"/>
      <c r="AU54" s="116"/>
      <c r="AV54" s="116"/>
      <c r="AW54" s="116"/>
      <c r="AX54" s="116"/>
      <c r="AY54" s="116"/>
      <c r="AZ54" s="116"/>
      <c r="BA54" s="116"/>
      <c r="BB54" s="116"/>
      <c r="BC54" s="116"/>
      <c r="BD54" s="116"/>
      <c r="BE54" s="116"/>
      <c r="BF54" s="116"/>
      <c r="BG54" s="116"/>
      <c r="BH54" s="116"/>
      <c r="BI54" s="116"/>
      <c r="BJ54" s="116"/>
      <c r="BK54" s="116"/>
      <c r="BL54" s="116"/>
      <c r="BM54" s="116"/>
      <c r="BN54" s="116"/>
      <c r="BO54" s="116"/>
      <c r="BP54" s="116"/>
      <c r="BQ54" s="116"/>
      <c r="BR54" s="116"/>
      <c r="BS54" s="116"/>
      <c r="BT54" s="116"/>
      <c r="BU54" s="116"/>
      <c r="BV54" s="116"/>
      <c r="BW54" s="116"/>
      <c r="BX54" s="116"/>
      <c r="BY54" s="116"/>
      <c r="BZ54" s="116"/>
      <c r="CA54" s="116"/>
      <c r="CB54" s="116"/>
      <c r="CC54" s="116"/>
      <c r="CD54" s="116"/>
      <c r="CE54" s="116"/>
      <c r="CF54" s="116"/>
      <c r="CG54" s="116"/>
      <c r="CH54" s="116"/>
      <c r="CI54" s="116"/>
      <c r="CJ54" s="116"/>
      <c r="CK54" s="116"/>
      <c r="CL54" s="116"/>
      <c r="CM54" s="116"/>
      <c r="CN54" s="116"/>
      <c r="CO54" s="116"/>
      <c r="CP54" s="116"/>
      <c r="CQ54" s="116"/>
      <c r="CR54" s="116"/>
      <c r="CS54" s="116"/>
      <c r="CT54" s="116"/>
      <c r="CU54" s="116"/>
      <c r="CV54" s="116"/>
      <c r="CW54" s="116"/>
      <c r="CX54" s="116"/>
      <c r="CY54" s="116"/>
      <c r="CZ54" s="116"/>
    </row>
    <row r="55" spans="1:104" x14ac:dyDescent="0.25">
      <c r="A55" s="50"/>
      <c r="B55" s="84" t="s">
        <v>35</v>
      </c>
      <c r="C55" s="185"/>
      <c r="D55" s="85">
        <f>D35+D54</f>
        <v>98300</v>
      </c>
      <c r="E55" s="85">
        <f>E35+E54</f>
        <v>98300</v>
      </c>
      <c r="F55" s="85">
        <f t="shared" ref="F55:J55" si="17">F35+F54</f>
        <v>98300</v>
      </c>
      <c r="G55" s="85">
        <f t="shared" si="17"/>
        <v>68630</v>
      </c>
      <c r="H55" s="85">
        <f t="shared" si="17"/>
        <v>81347</v>
      </c>
      <c r="I55" s="85">
        <f t="shared" si="17"/>
        <v>81347</v>
      </c>
      <c r="J55" s="85">
        <f t="shared" si="17"/>
        <v>81347</v>
      </c>
      <c r="R55" s="116"/>
      <c r="S55" s="116"/>
      <c r="T55" s="116"/>
      <c r="U55" s="116"/>
      <c r="V55" s="116"/>
      <c r="W55" s="116"/>
      <c r="X55" s="116"/>
      <c r="Y55" s="116"/>
      <c r="Z55" s="116"/>
      <c r="AA55" s="116"/>
      <c r="AB55" s="116"/>
      <c r="AC55" s="116"/>
      <c r="AD55" s="116"/>
      <c r="AE55" s="116"/>
      <c r="AF55" s="116"/>
      <c r="AG55" s="116"/>
      <c r="AH55" s="116"/>
      <c r="AI55" s="116"/>
      <c r="AJ55" s="116"/>
      <c r="AK55" s="116"/>
      <c r="AL55" s="116"/>
      <c r="AM55" s="116"/>
      <c r="AN55" s="116"/>
      <c r="AO55" s="116"/>
      <c r="AP55" s="116"/>
      <c r="AQ55" s="116"/>
      <c r="AR55" s="116"/>
      <c r="AS55" s="116"/>
      <c r="AT55" s="116"/>
      <c r="AU55" s="116"/>
      <c r="AV55" s="116"/>
      <c r="AW55" s="116"/>
      <c r="AX55" s="116"/>
      <c r="AY55" s="116"/>
      <c r="AZ55" s="116"/>
      <c r="BA55" s="116"/>
      <c r="BB55" s="116"/>
      <c r="BC55" s="116"/>
      <c r="BD55" s="116"/>
      <c r="BE55" s="116"/>
      <c r="BF55" s="116"/>
      <c r="BG55" s="116"/>
      <c r="BH55" s="116"/>
      <c r="BI55" s="116"/>
      <c r="BJ55" s="116"/>
      <c r="BK55" s="116"/>
      <c r="BL55" s="116"/>
      <c r="BM55" s="116"/>
      <c r="BN55" s="116"/>
      <c r="BO55" s="116"/>
      <c r="BP55" s="116"/>
      <c r="BQ55" s="116"/>
      <c r="BR55" s="116"/>
      <c r="BS55" s="116"/>
      <c r="BT55" s="116"/>
      <c r="BU55" s="116"/>
      <c r="BV55" s="116"/>
      <c r="BW55" s="116"/>
      <c r="BX55" s="116"/>
      <c r="BY55" s="116"/>
      <c r="BZ55" s="116"/>
      <c r="CA55" s="116"/>
      <c r="CB55" s="116"/>
      <c r="CC55" s="116"/>
      <c r="CD55" s="116"/>
      <c r="CE55" s="116"/>
      <c r="CF55" s="116"/>
      <c r="CG55" s="116"/>
      <c r="CH55" s="116"/>
      <c r="CI55" s="116"/>
      <c r="CJ55" s="116"/>
      <c r="CK55" s="116"/>
      <c r="CL55" s="116"/>
      <c r="CM55" s="116"/>
      <c r="CN55" s="116"/>
      <c r="CO55" s="116"/>
      <c r="CP55" s="116"/>
      <c r="CQ55" s="116"/>
      <c r="CR55" s="116"/>
      <c r="CS55" s="116"/>
      <c r="CT55" s="116"/>
      <c r="CU55" s="116"/>
      <c r="CV55" s="116"/>
      <c r="CW55" s="116"/>
      <c r="CX55" s="116"/>
      <c r="CY55" s="116"/>
      <c r="CZ55" s="116"/>
    </row>
    <row r="56" spans="1:104" x14ac:dyDescent="0.25">
      <c r="A56" s="50"/>
      <c r="B56" s="84" t="s">
        <v>36</v>
      </c>
      <c r="C56" s="185"/>
      <c r="D56" s="86">
        <f>D55/D35</f>
        <v>0.25499351491569389</v>
      </c>
      <c r="E56" s="83">
        <f>E55/E35</f>
        <v>0.25499351491569389</v>
      </c>
      <c r="F56" s="83">
        <f t="shared" ref="F56:J56" si="18">F55/F35</f>
        <v>0.25499351491569389</v>
      </c>
      <c r="G56" s="83">
        <f t="shared" si="18"/>
        <v>0.19287300115223563</v>
      </c>
      <c r="H56" s="83">
        <f t="shared" si="18"/>
        <v>0.22072354407985956</v>
      </c>
      <c r="I56" s="83">
        <f t="shared" si="18"/>
        <v>0.22072354407985956</v>
      </c>
      <c r="J56" s="83">
        <f t="shared" si="18"/>
        <v>0.22072354407985956</v>
      </c>
      <c r="R56" s="116"/>
      <c r="S56" s="116"/>
      <c r="T56" s="116"/>
      <c r="U56" s="116"/>
      <c r="V56" s="116"/>
      <c r="W56" s="116"/>
      <c r="X56" s="116"/>
      <c r="Y56" s="116"/>
      <c r="Z56" s="116"/>
      <c r="AA56" s="116"/>
      <c r="AB56" s="116"/>
      <c r="AC56" s="116"/>
      <c r="AD56" s="116"/>
      <c r="AE56" s="116"/>
      <c r="AF56" s="116"/>
      <c r="AG56" s="116"/>
      <c r="AH56" s="116"/>
      <c r="AI56" s="116"/>
      <c r="AJ56" s="116"/>
      <c r="AK56" s="116"/>
      <c r="AL56" s="116"/>
      <c r="AM56" s="116"/>
      <c r="AN56" s="116"/>
      <c r="AO56" s="116"/>
      <c r="AP56" s="116"/>
      <c r="AQ56" s="116"/>
      <c r="AR56" s="116"/>
      <c r="AS56" s="116"/>
      <c r="AT56" s="116"/>
      <c r="AU56" s="116"/>
      <c r="AV56" s="116"/>
      <c r="AW56" s="116"/>
      <c r="AX56" s="116"/>
      <c r="AY56" s="116"/>
      <c r="AZ56" s="116"/>
      <c r="BA56" s="116"/>
      <c r="BB56" s="116"/>
      <c r="BC56" s="116"/>
      <c r="BD56" s="116"/>
      <c r="BE56" s="116"/>
      <c r="BF56" s="116"/>
      <c r="BG56" s="116"/>
      <c r="BH56" s="116"/>
      <c r="BI56" s="116"/>
      <c r="BJ56" s="116"/>
      <c r="BK56" s="116"/>
      <c r="BL56" s="116"/>
      <c r="BM56" s="116"/>
      <c r="BN56" s="116"/>
      <c r="BO56" s="116"/>
      <c r="BP56" s="116"/>
      <c r="BQ56" s="116"/>
      <c r="BR56" s="116"/>
      <c r="BS56" s="116"/>
      <c r="BT56" s="116"/>
      <c r="BU56" s="116"/>
      <c r="BV56" s="116"/>
      <c r="BW56" s="116"/>
      <c r="BX56" s="116"/>
      <c r="BY56" s="116"/>
      <c r="BZ56" s="116"/>
      <c r="CA56" s="116"/>
      <c r="CB56" s="116"/>
      <c r="CC56" s="116"/>
      <c r="CD56" s="116"/>
      <c r="CE56" s="116"/>
      <c r="CF56" s="116"/>
      <c r="CG56" s="116"/>
      <c r="CH56" s="116"/>
      <c r="CI56" s="116"/>
      <c r="CJ56" s="116"/>
      <c r="CK56" s="116"/>
      <c r="CL56" s="116"/>
      <c r="CM56" s="116"/>
      <c r="CN56" s="116"/>
      <c r="CO56" s="116"/>
      <c r="CP56" s="116"/>
      <c r="CQ56" s="116"/>
      <c r="CR56" s="116"/>
      <c r="CS56" s="116"/>
      <c r="CT56" s="116"/>
      <c r="CU56" s="116"/>
      <c r="CV56" s="116"/>
      <c r="CW56" s="116"/>
      <c r="CX56" s="116"/>
      <c r="CY56" s="116"/>
      <c r="CZ56" s="116"/>
    </row>
    <row r="57" spans="1:104" x14ac:dyDescent="0.25">
      <c r="A57" s="50"/>
      <c r="B57" s="38"/>
      <c r="C57" s="185"/>
      <c r="D57" s="39"/>
      <c r="E57" s="39"/>
      <c r="F57" s="39"/>
      <c r="G57" s="39"/>
      <c r="H57" s="39"/>
      <c r="I57" s="39"/>
      <c r="J57" s="39"/>
      <c r="R57" s="116"/>
      <c r="S57" s="116"/>
      <c r="T57" s="116"/>
      <c r="U57" s="116"/>
      <c r="V57" s="116"/>
      <c r="W57" s="116"/>
      <c r="X57" s="116"/>
      <c r="Y57" s="116"/>
      <c r="Z57" s="116"/>
      <c r="AA57" s="116"/>
      <c r="AB57" s="116"/>
      <c r="AC57" s="116"/>
      <c r="AD57" s="116"/>
      <c r="AE57" s="116"/>
      <c r="AF57" s="116"/>
      <c r="AG57" s="116"/>
      <c r="AH57" s="116"/>
      <c r="AI57" s="116"/>
      <c r="AJ57" s="116"/>
      <c r="AK57" s="116"/>
      <c r="AL57" s="116"/>
      <c r="AM57" s="116"/>
      <c r="AN57" s="116"/>
      <c r="AO57" s="116"/>
      <c r="AP57" s="116"/>
      <c r="AQ57" s="116"/>
      <c r="AR57" s="116"/>
      <c r="AS57" s="116"/>
      <c r="AT57" s="116"/>
      <c r="AU57" s="116"/>
      <c r="AV57" s="116"/>
      <c r="AW57" s="116"/>
      <c r="AX57" s="116"/>
      <c r="AY57" s="116"/>
      <c r="AZ57" s="116"/>
      <c r="BA57" s="116"/>
      <c r="BB57" s="116"/>
      <c r="BC57" s="116"/>
      <c r="BD57" s="116"/>
      <c r="BE57" s="116"/>
      <c r="BF57" s="116"/>
      <c r="BG57" s="116"/>
      <c r="BH57" s="116"/>
      <c r="BI57" s="116"/>
      <c r="BJ57" s="116"/>
      <c r="BK57" s="116"/>
      <c r="BL57" s="116"/>
      <c r="BM57" s="116"/>
      <c r="BN57" s="116"/>
      <c r="BO57" s="116"/>
      <c r="BP57" s="116"/>
      <c r="BQ57" s="116"/>
      <c r="BR57" s="116"/>
      <c r="BS57" s="116"/>
      <c r="BT57" s="116"/>
      <c r="BU57" s="116"/>
      <c r="BV57" s="116"/>
      <c r="BW57" s="116"/>
      <c r="BX57" s="116"/>
      <c r="BY57" s="116"/>
      <c r="BZ57" s="116"/>
      <c r="CA57" s="116"/>
      <c r="CB57" s="116"/>
      <c r="CC57" s="116"/>
      <c r="CD57" s="116"/>
      <c r="CE57" s="116"/>
      <c r="CF57" s="116"/>
      <c r="CG57" s="116"/>
      <c r="CH57" s="116"/>
      <c r="CI57" s="116"/>
      <c r="CJ57" s="116"/>
      <c r="CK57" s="116"/>
      <c r="CL57" s="116"/>
      <c r="CM57" s="116"/>
      <c r="CN57" s="116"/>
      <c r="CO57" s="116"/>
      <c r="CP57" s="116"/>
      <c r="CQ57" s="116"/>
      <c r="CR57" s="116"/>
      <c r="CS57" s="116"/>
      <c r="CT57" s="116"/>
      <c r="CU57" s="116"/>
      <c r="CV57" s="116"/>
      <c r="CW57" s="116"/>
      <c r="CX57" s="116"/>
      <c r="CY57" s="116"/>
      <c r="CZ57" s="116"/>
    </row>
    <row r="58" spans="1:104" hidden="1" x14ac:dyDescent="0.25">
      <c r="A58" s="50"/>
      <c r="B58" s="38"/>
      <c r="C58" s="185"/>
      <c r="D58" s="39"/>
      <c r="E58" s="39"/>
      <c r="F58" s="39"/>
      <c r="G58" s="39"/>
      <c r="H58" s="39"/>
      <c r="I58" s="39"/>
      <c r="J58" s="39"/>
      <c r="R58" s="116"/>
      <c r="S58" s="116"/>
      <c r="T58" s="116"/>
      <c r="U58" s="116"/>
      <c r="V58" s="116"/>
      <c r="W58" s="116"/>
      <c r="X58" s="116"/>
      <c r="Y58" s="116"/>
      <c r="Z58" s="116"/>
      <c r="AA58" s="116"/>
      <c r="AB58" s="116"/>
      <c r="AC58" s="116"/>
      <c r="AD58" s="116"/>
      <c r="AE58" s="116"/>
      <c r="AF58" s="116"/>
      <c r="AG58" s="116"/>
      <c r="AH58" s="116"/>
      <c r="AI58" s="116"/>
      <c r="AJ58" s="116"/>
      <c r="AK58" s="116"/>
      <c r="AL58" s="116"/>
      <c r="AM58" s="116"/>
      <c r="AN58" s="116"/>
      <c r="AO58" s="116"/>
      <c r="AP58" s="116"/>
      <c r="AQ58" s="116"/>
      <c r="AR58" s="116"/>
      <c r="AS58" s="116"/>
      <c r="AT58" s="116"/>
      <c r="AU58" s="116"/>
      <c r="AV58" s="116"/>
      <c r="AW58" s="116"/>
      <c r="AX58" s="116"/>
      <c r="AY58" s="116"/>
      <c r="AZ58" s="116"/>
      <c r="BA58" s="116"/>
      <c r="BB58" s="116"/>
      <c r="BC58" s="116"/>
      <c r="BD58" s="116"/>
      <c r="BE58" s="116"/>
      <c r="BF58" s="116"/>
      <c r="BG58" s="116"/>
      <c r="BH58" s="116"/>
      <c r="BI58" s="116"/>
      <c r="BJ58" s="116"/>
      <c r="BK58" s="116"/>
      <c r="BL58" s="116"/>
      <c r="BM58" s="116"/>
      <c r="BN58" s="116"/>
      <c r="BO58" s="116"/>
      <c r="BP58" s="116"/>
      <c r="BQ58" s="116"/>
      <c r="BR58" s="116"/>
      <c r="BS58" s="116"/>
      <c r="BT58" s="116"/>
      <c r="BU58" s="116"/>
      <c r="BV58" s="116"/>
      <c r="BW58" s="116"/>
      <c r="BX58" s="116"/>
      <c r="BY58" s="116"/>
      <c r="BZ58" s="116"/>
      <c r="CA58" s="116"/>
      <c r="CB58" s="116"/>
      <c r="CC58" s="116"/>
      <c r="CD58" s="116"/>
      <c r="CE58" s="116"/>
      <c r="CF58" s="116"/>
      <c r="CG58" s="116"/>
      <c r="CH58" s="116"/>
      <c r="CI58" s="116"/>
      <c r="CJ58" s="116"/>
      <c r="CK58" s="116"/>
      <c r="CL58" s="116"/>
      <c r="CM58" s="116"/>
      <c r="CN58" s="116"/>
      <c r="CO58" s="116"/>
      <c r="CP58" s="116"/>
      <c r="CQ58" s="116"/>
      <c r="CR58" s="116"/>
      <c r="CS58" s="116"/>
      <c r="CT58" s="116"/>
      <c r="CU58" s="116"/>
      <c r="CV58" s="116"/>
      <c r="CW58" s="116"/>
      <c r="CX58" s="116"/>
      <c r="CY58" s="116"/>
      <c r="CZ58" s="116"/>
    </row>
    <row r="59" spans="1:104" ht="15.75" hidden="1" thickBot="1" x14ac:dyDescent="0.3">
      <c r="A59" s="69" t="s">
        <v>37</v>
      </c>
      <c r="B59" s="70"/>
      <c r="C59" s="186"/>
      <c r="D59" s="72"/>
      <c r="E59" s="71"/>
      <c r="F59" s="71"/>
      <c r="G59" s="71"/>
      <c r="H59" s="71"/>
      <c r="I59" s="71"/>
      <c r="J59" s="71"/>
      <c r="R59" s="116"/>
      <c r="S59" s="116"/>
      <c r="T59" s="116"/>
      <c r="U59" s="116"/>
      <c r="V59" s="116"/>
      <c r="W59" s="116"/>
      <c r="X59" s="116"/>
      <c r="Y59" s="116"/>
      <c r="Z59" s="116"/>
      <c r="AA59" s="116"/>
      <c r="AB59" s="116"/>
      <c r="AC59" s="116"/>
      <c r="AD59" s="116"/>
      <c r="AE59" s="116"/>
      <c r="AF59" s="116"/>
      <c r="AG59" s="116"/>
      <c r="AH59" s="116"/>
      <c r="AI59" s="116"/>
      <c r="AJ59" s="116"/>
      <c r="AK59" s="116"/>
      <c r="AL59" s="116"/>
      <c r="AM59" s="116"/>
      <c r="AN59" s="116"/>
      <c r="AO59" s="116"/>
      <c r="AP59" s="116"/>
      <c r="AQ59" s="116"/>
      <c r="AR59" s="116"/>
      <c r="AS59" s="116"/>
      <c r="AT59" s="116"/>
      <c r="AU59" s="116"/>
      <c r="AV59" s="116"/>
      <c r="AW59" s="116"/>
      <c r="AX59" s="116"/>
      <c r="AY59" s="116"/>
      <c r="AZ59" s="116"/>
      <c r="BA59" s="116"/>
      <c r="BB59" s="116"/>
      <c r="BC59" s="116"/>
      <c r="BD59" s="116"/>
      <c r="BE59" s="116"/>
      <c r="BF59" s="116"/>
      <c r="BG59" s="116"/>
      <c r="BH59" s="116"/>
      <c r="BI59" s="116"/>
      <c r="BJ59" s="116"/>
      <c r="BK59" s="116"/>
      <c r="BL59" s="116"/>
      <c r="BM59" s="116"/>
      <c r="BN59" s="116"/>
      <c r="BO59" s="116"/>
      <c r="BP59" s="116"/>
      <c r="BQ59" s="116"/>
      <c r="BR59" s="116"/>
      <c r="BS59" s="116"/>
      <c r="BT59" s="116"/>
      <c r="BU59" s="116"/>
      <c r="BV59" s="116"/>
      <c r="BW59" s="116"/>
      <c r="BX59" s="116"/>
      <c r="BY59" s="116"/>
      <c r="BZ59" s="116"/>
      <c r="CA59" s="116"/>
      <c r="CB59" s="116"/>
      <c r="CC59" s="116"/>
      <c r="CD59" s="116"/>
      <c r="CE59" s="116"/>
      <c r="CF59" s="116"/>
      <c r="CG59" s="116"/>
      <c r="CH59" s="116"/>
      <c r="CI59" s="116"/>
      <c r="CJ59" s="116"/>
      <c r="CK59" s="116"/>
      <c r="CL59" s="116"/>
      <c r="CM59" s="116"/>
      <c r="CN59" s="116"/>
      <c r="CO59" s="116"/>
      <c r="CP59" s="116"/>
      <c r="CQ59" s="116"/>
      <c r="CR59" s="116"/>
      <c r="CS59" s="116"/>
      <c r="CT59" s="116"/>
      <c r="CU59" s="116"/>
      <c r="CV59" s="116"/>
      <c r="CW59" s="116"/>
      <c r="CX59" s="116"/>
      <c r="CY59" s="116"/>
      <c r="CZ59" s="116"/>
    </row>
    <row r="60" spans="1:104" hidden="1" x14ac:dyDescent="0.25">
      <c r="A60" s="51" t="s">
        <v>13</v>
      </c>
      <c r="B60" s="67" t="s">
        <v>38</v>
      </c>
      <c r="C60" s="187">
        <v>0.255</v>
      </c>
      <c r="D60" s="142"/>
      <c r="E60" s="143"/>
      <c r="F60" s="143">
        <v>0</v>
      </c>
      <c r="G60" s="143"/>
      <c r="H60" s="143"/>
      <c r="I60" s="143"/>
      <c r="J60" s="143"/>
      <c r="R60" s="116"/>
      <c r="S60" s="116"/>
      <c r="T60" s="116"/>
      <c r="U60" s="116"/>
      <c r="V60" s="116"/>
      <c r="W60" s="116"/>
      <c r="X60" s="116"/>
      <c r="Y60" s="116"/>
      <c r="Z60" s="116"/>
      <c r="AA60" s="116"/>
      <c r="AB60" s="116"/>
      <c r="AC60" s="116"/>
      <c r="AD60" s="116"/>
      <c r="AE60" s="116"/>
      <c r="AF60" s="116"/>
      <c r="AG60" s="116"/>
      <c r="AH60" s="116"/>
      <c r="AI60" s="116"/>
      <c r="AJ60" s="116"/>
      <c r="AK60" s="116"/>
      <c r="AL60" s="116"/>
      <c r="AM60" s="116"/>
      <c r="AN60" s="116"/>
      <c r="AO60" s="116"/>
      <c r="AP60" s="116"/>
      <c r="AQ60" s="116"/>
      <c r="AR60" s="116"/>
      <c r="AS60" s="116"/>
      <c r="AT60" s="116"/>
      <c r="AU60" s="116"/>
      <c r="AV60" s="116"/>
      <c r="AW60" s="116"/>
      <c r="AX60" s="116"/>
      <c r="AY60" s="116"/>
      <c r="AZ60" s="116"/>
      <c r="BA60" s="116"/>
      <c r="BB60" s="116"/>
      <c r="BC60" s="116"/>
      <c r="BD60" s="116"/>
      <c r="BE60" s="116"/>
      <c r="BF60" s="116"/>
      <c r="BG60" s="116"/>
      <c r="BH60" s="116"/>
      <c r="BI60" s="116"/>
      <c r="BJ60" s="116"/>
      <c r="BK60" s="116"/>
      <c r="BL60" s="116"/>
      <c r="BM60" s="116"/>
      <c r="BN60" s="116"/>
      <c r="BO60" s="116"/>
      <c r="BP60" s="116"/>
      <c r="BQ60" s="116"/>
      <c r="BR60" s="116"/>
      <c r="BS60" s="116"/>
      <c r="BT60" s="116"/>
      <c r="BU60" s="116"/>
      <c r="BV60" s="116"/>
      <c r="BW60" s="116"/>
      <c r="BX60" s="116"/>
      <c r="BY60" s="116"/>
      <c r="BZ60" s="116"/>
      <c r="CA60" s="116"/>
      <c r="CB60" s="116"/>
      <c r="CC60" s="116"/>
      <c r="CD60" s="116"/>
      <c r="CE60" s="116"/>
      <c r="CF60" s="116"/>
      <c r="CG60" s="116"/>
      <c r="CH60" s="116"/>
      <c r="CI60" s="116"/>
      <c r="CJ60" s="116"/>
      <c r="CK60" s="116"/>
      <c r="CL60" s="116"/>
      <c r="CM60" s="116"/>
      <c r="CN60" s="116"/>
      <c r="CO60" s="116"/>
      <c r="CP60" s="116"/>
      <c r="CQ60" s="116"/>
      <c r="CR60" s="116"/>
      <c r="CS60" s="116"/>
      <c r="CT60" s="116"/>
      <c r="CU60" s="116"/>
      <c r="CV60" s="116"/>
      <c r="CW60" s="116"/>
      <c r="CX60" s="116"/>
      <c r="CY60" s="116"/>
      <c r="CZ60" s="116"/>
    </row>
    <row r="61" spans="1:104" s="10" customFormat="1" hidden="1" x14ac:dyDescent="0.25">
      <c r="A61" s="50" t="s">
        <v>30</v>
      </c>
      <c r="B61" s="38" t="s">
        <v>39</v>
      </c>
      <c r="C61" s="188">
        <v>0.255</v>
      </c>
      <c r="D61" s="144"/>
      <c r="E61" s="145"/>
      <c r="F61" s="145"/>
      <c r="G61" s="145"/>
      <c r="H61" s="145"/>
      <c r="I61" s="145"/>
      <c r="J61" s="145"/>
      <c r="R61" s="118"/>
      <c r="S61" s="118"/>
      <c r="T61" s="118"/>
      <c r="U61" s="118"/>
      <c r="V61" s="118"/>
      <c r="W61" s="118"/>
      <c r="X61" s="118"/>
      <c r="Y61" s="118"/>
      <c r="Z61" s="118"/>
      <c r="AA61" s="118"/>
      <c r="AB61" s="118"/>
      <c r="AC61" s="118"/>
      <c r="AD61" s="118"/>
      <c r="AE61" s="118"/>
      <c r="AF61" s="118"/>
      <c r="AG61" s="118"/>
      <c r="AH61" s="118"/>
      <c r="AI61" s="118"/>
      <c r="AJ61" s="118"/>
      <c r="AK61" s="118"/>
      <c r="AL61" s="118"/>
      <c r="AM61" s="118"/>
      <c r="AN61" s="118"/>
      <c r="AO61" s="118"/>
      <c r="AP61" s="118"/>
      <c r="AQ61" s="118"/>
      <c r="AR61" s="118"/>
      <c r="AS61" s="118"/>
      <c r="AT61" s="118"/>
      <c r="AU61" s="118"/>
      <c r="AV61" s="118"/>
      <c r="AW61" s="118"/>
      <c r="AX61" s="118"/>
      <c r="AY61" s="118"/>
      <c r="AZ61" s="118"/>
      <c r="BA61" s="118"/>
      <c r="BB61" s="118"/>
      <c r="BC61" s="118"/>
      <c r="BD61" s="118"/>
      <c r="BE61" s="118"/>
      <c r="BF61" s="118"/>
      <c r="BG61" s="118"/>
      <c r="BH61" s="118"/>
      <c r="BI61" s="118"/>
      <c r="BJ61" s="118"/>
      <c r="BK61" s="118"/>
      <c r="BL61" s="118"/>
      <c r="BM61" s="118"/>
      <c r="BN61" s="118"/>
      <c r="BO61" s="118"/>
      <c r="BP61" s="118"/>
      <c r="BQ61" s="118"/>
      <c r="BR61" s="118"/>
      <c r="BS61" s="118"/>
      <c r="BT61" s="118"/>
      <c r="BU61" s="118"/>
      <c r="BV61" s="118"/>
      <c r="BW61" s="118"/>
      <c r="BX61" s="118"/>
      <c r="BY61" s="118"/>
      <c r="BZ61" s="118"/>
      <c r="CA61" s="118"/>
      <c r="CB61" s="118"/>
      <c r="CC61" s="118"/>
      <c r="CD61" s="118"/>
      <c r="CE61" s="118"/>
      <c r="CF61" s="118"/>
      <c r="CG61" s="118"/>
      <c r="CH61" s="118"/>
      <c r="CI61" s="118"/>
      <c r="CJ61" s="118"/>
      <c r="CK61" s="118"/>
      <c r="CL61" s="118"/>
      <c r="CM61" s="118"/>
      <c r="CN61" s="118"/>
      <c r="CO61" s="118"/>
      <c r="CP61" s="118"/>
      <c r="CQ61" s="118"/>
      <c r="CR61" s="118"/>
      <c r="CS61" s="118"/>
      <c r="CT61" s="118"/>
      <c r="CU61" s="118"/>
      <c r="CV61" s="118"/>
      <c r="CW61" s="118"/>
      <c r="CX61" s="118"/>
      <c r="CY61" s="118"/>
      <c r="CZ61" s="118"/>
    </row>
    <row r="62" spans="1:104" hidden="1" x14ac:dyDescent="0.25">
      <c r="A62" s="51"/>
      <c r="B62" s="9"/>
      <c r="C62" s="189"/>
      <c r="D62" s="85">
        <f>D60-D61</f>
        <v>0</v>
      </c>
      <c r="E62" s="90">
        <f>E60-E61</f>
        <v>0</v>
      </c>
      <c r="F62" s="90">
        <f t="shared" ref="F62:J62" si="19">F60-F61</f>
        <v>0</v>
      </c>
      <c r="G62" s="90">
        <f t="shared" si="19"/>
        <v>0</v>
      </c>
      <c r="H62" s="90">
        <f t="shared" si="19"/>
        <v>0</v>
      </c>
      <c r="I62" s="90">
        <f t="shared" si="19"/>
        <v>0</v>
      </c>
      <c r="J62" s="90">
        <f t="shared" si="19"/>
        <v>0</v>
      </c>
      <c r="M62" s="116"/>
      <c r="N62" s="116"/>
      <c r="O62" s="116"/>
      <c r="P62" s="116"/>
      <c r="Q62" s="116"/>
      <c r="R62" s="116"/>
      <c r="S62" s="116"/>
      <c r="T62" s="116"/>
      <c r="U62" s="116"/>
      <c r="V62" s="116"/>
      <c r="W62" s="116"/>
      <c r="X62" s="116"/>
      <c r="Y62" s="116"/>
      <c r="Z62" s="116"/>
      <c r="AA62" s="116"/>
      <c r="AB62" s="116"/>
      <c r="AC62" s="116"/>
      <c r="AD62" s="116"/>
      <c r="AE62" s="116"/>
      <c r="AF62" s="116"/>
      <c r="AG62" s="116"/>
      <c r="AH62" s="116"/>
      <c r="AI62" s="116"/>
      <c r="AJ62" s="116"/>
      <c r="AK62" s="116"/>
      <c r="AL62" s="116"/>
      <c r="AM62" s="116"/>
      <c r="AN62" s="116"/>
      <c r="AO62" s="116"/>
      <c r="AP62" s="116"/>
      <c r="AQ62" s="116"/>
      <c r="AR62" s="116"/>
      <c r="AS62" s="116"/>
      <c r="AT62" s="116"/>
      <c r="AU62" s="116"/>
      <c r="AV62" s="116"/>
      <c r="AW62" s="116"/>
      <c r="AX62" s="116"/>
      <c r="AY62" s="116"/>
      <c r="AZ62" s="116"/>
      <c r="BA62" s="116"/>
      <c r="BB62" s="116"/>
      <c r="BC62" s="116"/>
      <c r="BD62" s="116"/>
      <c r="BE62" s="116"/>
      <c r="BF62" s="116"/>
      <c r="BG62" s="116"/>
      <c r="BH62" s="116"/>
      <c r="BI62" s="116"/>
      <c r="BJ62" s="116"/>
      <c r="BK62" s="116"/>
      <c r="BL62" s="116"/>
      <c r="BM62" s="116"/>
      <c r="BN62" s="116"/>
      <c r="BO62" s="116"/>
      <c r="BP62" s="116"/>
      <c r="BQ62" s="116"/>
      <c r="BR62" s="116"/>
      <c r="BS62" s="116"/>
      <c r="BT62" s="116"/>
      <c r="BU62" s="116"/>
      <c r="BV62" s="116"/>
      <c r="BW62" s="116"/>
      <c r="BX62" s="116"/>
      <c r="BY62" s="116"/>
      <c r="BZ62" s="116"/>
      <c r="CA62" s="116"/>
      <c r="CB62" s="116"/>
      <c r="CC62" s="116"/>
      <c r="CD62" s="116"/>
      <c r="CE62" s="116"/>
      <c r="CF62" s="116"/>
      <c r="CG62" s="116"/>
      <c r="CH62" s="116"/>
      <c r="CI62" s="116"/>
      <c r="CJ62" s="116"/>
      <c r="CK62" s="116"/>
      <c r="CL62" s="116"/>
      <c r="CM62" s="116"/>
      <c r="CN62" s="116"/>
      <c r="CO62" s="116"/>
      <c r="CP62" s="116"/>
      <c r="CQ62" s="116"/>
      <c r="CR62" s="116"/>
      <c r="CS62" s="116"/>
      <c r="CT62" s="116"/>
      <c r="CU62" s="116"/>
      <c r="CV62" s="116"/>
      <c r="CW62" s="116"/>
      <c r="CX62" s="116"/>
      <c r="CY62" s="116"/>
      <c r="CZ62" s="116"/>
    </row>
    <row r="63" spans="1:104" s="30" customFormat="1" ht="15.75" hidden="1" thickBot="1" x14ac:dyDescent="0.3">
      <c r="A63" s="69" t="s">
        <v>40</v>
      </c>
      <c r="B63" s="74"/>
      <c r="C63" s="190"/>
      <c r="D63" s="94"/>
      <c r="E63" s="75"/>
      <c r="F63" s="75"/>
      <c r="G63" s="75"/>
      <c r="H63" s="75"/>
      <c r="I63" s="75"/>
      <c r="J63" s="75"/>
      <c r="K63"/>
      <c r="L63"/>
      <c r="M63" s="116"/>
      <c r="N63" s="116"/>
      <c r="O63" s="116"/>
      <c r="P63" s="116"/>
      <c r="Q63" s="116"/>
      <c r="R63" s="116"/>
      <c r="S63" s="116"/>
      <c r="T63" s="116"/>
      <c r="U63" s="116"/>
      <c r="V63" s="116"/>
      <c r="W63" s="116"/>
      <c r="X63" s="116"/>
      <c r="Y63" s="116"/>
      <c r="Z63" s="116"/>
      <c r="AA63" s="116"/>
      <c r="AB63" s="116"/>
      <c r="AC63" s="116"/>
      <c r="AD63" s="116"/>
      <c r="AE63" s="116"/>
      <c r="AF63" s="116"/>
      <c r="AG63" s="116"/>
      <c r="AH63" s="116"/>
      <c r="AI63" s="116"/>
      <c r="AJ63" s="116"/>
      <c r="AK63" s="116"/>
      <c r="AL63" s="116"/>
      <c r="AM63" s="116"/>
      <c r="AN63" s="116"/>
      <c r="AO63" s="116"/>
      <c r="AP63" s="116"/>
      <c r="AQ63" s="116"/>
      <c r="AR63" s="116"/>
      <c r="AS63" s="116"/>
      <c r="AT63" s="116"/>
      <c r="AU63" s="116"/>
      <c r="AV63" s="116"/>
      <c r="AW63" s="116"/>
      <c r="AX63" s="116"/>
      <c r="AY63" s="116"/>
      <c r="AZ63" s="116"/>
      <c r="BA63" s="116"/>
      <c r="BB63" s="116"/>
      <c r="BC63" s="116"/>
      <c r="BD63" s="116"/>
      <c r="BE63" s="116"/>
      <c r="BF63" s="116"/>
      <c r="BG63" s="116"/>
      <c r="BH63" s="116"/>
      <c r="BI63" s="116"/>
      <c r="BJ63" s="116"/>
      <c r="BK63" s="116"/>
      <c r="BL63" s="116"/>
      <c r="BM63" s="116"/>
      <c r="BN63" s="116"/>
      <c r="BO63" s="116"/>
      <c r="BP63" s="116"/>
      <c r="BQ63" s="116"/>
      <c r="BR63" s="116"/>
      <c r="BS63" s="116"/>
      <c r="BT63" s="116"/>
      <c r="BU63" s="116"/>
      <c r="BV63" s="116"/>
      <c r="BW63" s="116"/>
      <c r="BX63" s="116"/>
      <c r="BY63" s="116"/>
      <c r="BZ63" s="116"/>
      <c r="CA63" s="116"/>
      <c r="CB63" s="116"/>
      <c r="CC63" s="116"/>
      <c r="CD63" s="116"/>
      <c r="CE63" s="116"/>
      <c r="CF63" s="116"/>
      <c r="CG63" s="116"/>
      <c r="CH63" s="116"/>
      <c r="CI63" s="116"/>
      <c r="CJ63" s="116"/>
      <c r="CK63" s="116"/>
      <c r="CL63" s="116"/>
      <c r="CM63" s="116"/>
      <c r="CN63" s="116"/>
      <c r="CO63" s="116"/>
      <c r="CP63" s="116"/>
      <c r="CQ63" s="116"/>
      <c r="CR63" s="116"/>
      <c r="CS63" s="116"/>
      <c r="CT63" s="116"/>
      <c r="CU63" s="116"/>
      <c r="CV63" s="116"/>
      <c r="CW63" s="116"/>
      <c r="CX63" s="116"/>
      <c r="CY63" s="116"/>
      <c r="CZ63" s="116"/>
    </row>
    <row r="64" spans="1:104" s="25" customFormat="1" hidden="1" x14ac:dyDescent="0.25">
      <c r="A64" s="68" t="s">
        <v>13</v>
      </c>
      <c r="B64" t="s">
        <v>41</v>
      </c>
      <c r="C64" s="191">
        <v>0.02</v>
      </c>
      <c r="D64" s="146"/>
      <c r="E64" s="153"/>
      <c r="F64" s="155"/>
      <c r="G64" s="155"/>
      <c r="H64" s="154"/>
      <c r="I64" s="154"/>
      <c r="J64" s="154"/>
      <c r="K64"/>
      <c r="L64"/>
      <c r="M64" s="116"/>
      <c r="N64" s="116"/>
      <c r="O64" s="116"/>
      <c r="P64" s="116"/>
      <c r="Q64" s="116"/>
      <c r="R64" s="116"/>
      <c r="S64" s="116"/>
      <c r="T64" s="116"/>
      <c r="U64" s="116"/>
      <c r="V64" s="116"/>
      <c r="W64" s="116"/>
      <c r="X64" s="116"/>
      <c r="Y64" s="116"/>
      <c r="Z64" s="116"/>
      <c r="AA64" s="116"/>
      <c r="AB64" s="116"/>
      <c r="AC64" s="116"/>
      <c r="AD64" s="116"/>
      <c r="AE64" s="116"/>
      <c r="AF64" s="116"/>
      <c r="AG64" s="116"/>
      <c r="AH64" s="116"/>
      <c r="AI64" s="116"/>
      <c r="AJ64" s="116"/>
      <c r="AK64" s="116"/>
      <c r="AL64" s="116"/>
      <c r="AM64" s="116"/>
      <c r="AN64" s="116"/>
      <c r="AO64" s="116"/>
      <c r="AP64" s="116"/>
      <c r="AQ64" s="116"/>
      <c r="AR64" s="116"/>
      <c r="AS64" s="116"/>
      <c r="AT64" s="116"/>
      <c r="AU64" s="116"/>
      <c r="AV64" s="116"/>
      <c r="AW64" s="116"/>
      <c r="AX64" s="116"/>
      <c r="AY64" s="116"/>
      <c r="AZ64" s="116"/>
      <c r="BA64" s="116"/>
      <c r="BB64" s="116"/>
      <c r="BC64" s="116"/>
      <c r="BD64" s="116"/>
      <c r="BE64" s="116"/>
      <c r="BF64" s="116"/>
      <c r="BG64" s="116"/>
      <c r="BH64" s="116"/>
      <c r="BI64" s="116"/>
      <c r="BJ64" s="116"/>
      <c r="BK64" s="116"/>
      <c r="BL64" s="116"/>
      <c r="BM64" s="116"/>
      <c r="BN64" s="116"/>
      <c r="BO64" s="116"/>
      <c r="BP64" s="116"/>
      <c r="BQ64" s="116"/>
      <c r="BR64" s="116"/>
      <c r="BS64" s="116"/>
      <c r="BT64" s="116"/>
      <c r="BU64" s="116"/>
      <c r="BV64" s="116"/>
      <c r="BW64" s="116"/>
      <c r="BX64" s="116"/>
      <c r="BY64" s="116"/>
      <c r="BZ64" s="116"/>
      <c r="CA64" s="116"/>
      <c r="CB64" s="116"/>
      <c r="CC64" s="116"/>
      <c r="CD64" s="116"/>
      <c r="CE64" s="116"/>
      <c r="CF64" s="116"/>
      <c r="CG64" s="116"/>
      <c r="CH64" s="116"/>
      <c r="CI64" s="116"/>
      <c r="CJ64" s="116"/>
      <c r="CK64" s="116"/>
      <c r="CL64" s="116"/>
      <c r="CM64" s="116"/>
      <c r="CN64" s="116"/>
      <c r="CO64" s="116"/>
      <c r="CP64" s="116"/>
      <c r="CQ64" s="116"/>
      <c r="CR64" s="116"/>
      <c r="CS64" s="116"/>
      <c r="CT64" s="116"/>
      <c r="CU64" s="116"/>
      <c r="CV64" s="116"/>
      <c r="CW64" s="116"/>
      <c r="CX64" s="116"/>
      <c r="CY64" s="116"/>
      <c r="CZ64" s="116"/>
    </row>
    <row r="65" spans="1:104" hidden="1" x14ac:dyDescent="0.25">
      <c r="A65" s="51" t="s">
        <v>30</v>
      </c>
      <c r="B65" s="38" t="s">
        <v>42</v>
      </c>
      <c r="C65" s="192">
        <v>0.24</v>
      </c>
      <c r="D65" s="144"/>
      <c r="E65" s="145"/>
      <c r="F65" s="145"/>
      <c r="G65" s="145"/>
      <c r="H65" s="145"/>
      <c r="I65" s="145"/>
      <c r="J65" s="145"/>
      <c r="M65" s="116"/>
      <c r="N65" s="116"/>
      <c r="O65" s="116"/>
      <c r="P65" s="116"/>
      <c r="Q65" s="116"/>
      <c r="R65" s="116"/>
      <c r="S65" s="116"/>
      <c r="T65" s="116"/>
      <c r="U65" s="116"/>
      <c r="V65" s="116"/>
      <c r="W65" s="116"/>
      <c r="X65" s="116"/>
      <c r="Y65" s="116"/>
      <c r="Z65" s="116"/>
      <c r="AA65" s="116"/>
      <c r="AB65" s="116"/>
      <c r="AC65" s="116"/>
      <c r="AD65" s="116"/>
      <c r="AE65" s="116"/>
      <c r="AF65" s="116"/>
      <c r="AG65" s="116"/>
      <c r="AH65" s="116"/>
      <c r="AI65" s="116"/>
      <c r="AJ65" s="116"/>
      <c r="AK65" s="116"/>
      <c r="AL65" s="116"/>
      <c r="AM65" s="116"/>
      <c r="AN65" s="116"/>
      <c r="AO65" s="116"/>
      <c r="AP65" s="116"/>
      <c r="AQ65" s="116"/>
      <c r="AR65" s="116"/>
      <c r="AS65" s="116"/>
      <c r="AT65" s="116"/>
      <c r="AU65" s="116"/>
      <c r="AV65" s="116"/>
      <c r="AW65" s="116"/>
      <c r="AX65" s="116"/>
      <c r="AY65" s="116"/>
      <c r="AZ65" s="116"/>
      <c r="BA65" s="116"/>
      <c r="BB65" s="116"/>
      <c r="BC65" s="116"/>
      <c r="BD65" s="116"/>
      <c r="BE65" s="116"/>
      <c r="BF65" s="116"/>
      <c r="BG65" s="116"/>
      <c r="BH65" s="116"/>
      <c r="BI65" s="116"/>
      <c r="BJ65" s="116"/>
      <c r="BK65" s="116"/>
      <c r="BL65" s="116"/>
      <c r="BM65" s="116"/>
      <c r="BN65" s="116"/>
      <c r="BO65" s="116"/>
      <c r="BP65" s="116"/>
      <c r="BQ65" s="116"/>
      <c r="BR65" s="116"/>
      <c r="BS65" s="116"/>
      <c r="BT65" s="116"/>
      <c r="BU65" s="116"/>
      <c r="BV65" s="116"/>
      <c r="BW65" s="116"/>
      <c r="BX65" s="116"/>
      <c r="BY65" s="116"/>
      <c r="BZ65" s="116"/>
      <c r="CA65" s="116"/>
      <c r="CB65" s="116"/>
      <c r="CC65" s="116"/>
      <c r="CD65" s="116"/>
      <c r="CE65" s="116"/>
      <c r="CF65" s="116"/>
      <c r="CG65" s="116"/>
      <c r="CH65" s="116"/>
      <c r="CI65" s="116"/>
      <c r="CJ65" s="116"/>
      <c r="CK65" s="116"/>
      <c r="CL65" s="116"/>
      <c r="CM65" s="116"/>
      <c r="CN65" s="116"/>
      <c r="CO65" s="116"/>
      <c r="CP65" s="116"/>
      <c r="CQ65" s="116"/>
      <c r="CR65" s="116"/>
      <c r="CS65" s="116"/>
      <c r="CT65" s="116"/>
      <c r="CU65" s="116"/>
      <c r="CV65" s="116"/>
      <c r="CW65" s="116"/>
      <c r="CX65" s="116"/>
      <c r="CY65" s="116"/>
      <c r="CZ65" s="116"/>
    </row>
    <row r="66" spans="1:104" hidden="1" x14ac:dyDescent="0.25">
      <c r="A66" s="5"/>
      <c r="B66" s="5"/>
      <c r="C66" s="193"/>
      <c r="D66" s="100">
        <f>D64-D65</f>
        <v>0</v>
      </c>
      <c r="E66" s="91">
        <f>E64-E65</f>
        <v>0</v>
      </c>
      <c r="F66" s="91">
        <f t="shared" ref="F66:J66" si="20">F64-F65</f>
        <v>0</v>
      </c>
      <c r="G66" s="91">
        <f t="shared" si="20"/>
        <v>0</v>
      </c>
      <c r="H66" s="91">
        <f t="shared" si="20"/>
        <v>0</v>
      </c>
      <c r="I66" s="91">
        <f t="shared" si="20"/>
        <v>0</v>
      </c>
      <c r="J66" s="91">
        <f t="shared" si="20"/>
        <v>0</v>
      </c>
      <c r="M66" s="116"/>
      <c r="N66" s="116"/>
      <c r="O66" s="116"/>
      <c r="P66" s="116"/>
      <c r="Q66" s="116"/>
      <c r="R66" s="116"/>
      <c r="S66" s="116"/>
      <c r="T66" s="116"/>
      <c r="U66" s="116"/>
      <c r="V66" s="116"/>
      <c r="W66" s="116"/>
      <c r="X66" s="116"/>
      <c r="Y66" s="116"/>
      <c r="Z66" s="116"/>
      <c r="AA66" s="116"/>
      <c r="AB66" s="116"/>
      <c r="AC66" s="116"/>
      <c r="AD66" s="116"/>
      <c r="AE66" s="116"/>
      <c r="AF66" s="116"/>
      <c r="AG66" s="116"/>
      <c r="AH66" s="116"/>
      <c r="AI66" s="116"/>
      <c r="AJ66" s="116"/>
      <c r="AK66" s="116"/>
      <c r="AL66" s="116"/>
      <c r="AM66" s="116"/>
      <c r="AN66" s="116"/>
      <c r="AO66" s="116"/>
      <c r="AP66" s="116"/>
      <c r="AQ66" s="116"/>
      <c r="AR66" s="116"/>
      <c r="AS66" s="116"/>
      <c r="AT66" s="116"/>
      <c r="AU66" s="116"/>
      <c r="AV66" s="116"/>
      <c r="AW66" s="116"/>
      <c r="AX66" s="116"/>
      <c r="AY66" s="116"/>
      <c r="AZ66" s="116"/>
      <c r="BA66" s="116"/>
      <c r="BB66" s="116"/>
      <c r="BC66" s="116"/>
      <c r="BD66" s="116"/>
      <c r="BE66" s="116"/>
      <c r="BF66" s="116"/>
      <c r="BG66" s="116"/>
      <c r="BH66" s="116"/>
      <c r="BI66" s="116"/>
      <c r="BJ66" s="116"/>
      <c r="BK66" s="116"/>
      <c r="BL66" s="116"/>
      <c r="BM66" s="116"/>
      <c r="BN66" s="116"/>
      <c r="BO66" s="116"/>
      <c r="BP66" s="116"/>
      <c r="BQ66" s="116"/>
      <c r="BR66" s="116"/>
      <c r="BS66" s="116"/>
      <c r="BT66" s="116"/>
      <c r="BU66" s="116"/>
      <c r="BV66" s="116"/>
      <c r="BW66" s="116"/>
      <c r="BX66" s="116"/>
      <c r="BY66" s="116"/>
      <c r="BZ66" s="116"/>
      <c r="CA66" s="116"/>
      <c r="CB66" s="116"/>
      <c r="CC66" s="116"/>
      <c r="CD66" s="116"/>
      <c r="CE66" s="116"/>
      <c r="CF66" s="116"/>
      <c r="CG66" s="116"/>
      <c r="CH66" s="116"/>
      <c r="CI66" s="116"/>
      <c r="CJ66" s="116"/>
      <c r="CK66" s="116"/>
      <c r="CL66" s="116"/>
      <c r="CM66" s="116"/>
      <c r="CN66" s="116"/>
      <c r="CO66" s="116"/>
      <c r="CP66" s="116"/>
      <c r="CQ66" s="116"/>
      <c r="CR66" s="116"/>
      <c r="CS66" s="116"/>
      <c r="CT66" s="116"/>
      <c r="CU66" s="116"/>
      <c r="CV66" s="116"/>
      <c r="CW66" s="116"/>
      <c r="CX66" s="116"/>
      <c r="CY66" s="116"/>
      <c r="CZ66" s="116"/>
    </row>
    <row r="67" spans="1:104" ht="15.75" thickBot="1" x14ac:dyDescent="0.3">
      <c r="A67" s="69" t="s">
        <v>43</v>
      </c>
      <c r="B67" s="74"/>
      <c r="C67" s="190"/>
      <c r="D67" s="94"/>
      <c r="E67" s="75"/>
      <c r="F67" s="75"/>
      <c r="G67" s="75"/>
      <c r="H67" s="75"/>
      <c r="I67" s="75"/>
      <c r="J67" s="75"/>
      <c r="M67" s="116"/>
      <c r="N67" s="116"/>
      <c r="O67" s="116"/>
      <c r="P67" s="116"/>
      <c r="Q67" s="116"/>
      <c r="R67" s="116"/>
      <c r="S67" s="116"/>
      <c r="T67" s="116"/>
      <c r="U67" s="116"/>
      <c r="V67" s="116"/>
      <c r="W67" s="116"/>
      <c r="X67" s="116"/>
      <c r="Y67" s="116"/>
      <c r="Z67" s="116"/>
      <c r="AA67" s="116"/>
      <c r="AB67" s="116"/>
      <c r="AC67" s="116"/>
      <c r="AD67" s="116"/>
      <c r="AE67" s="116"/>
      <c r="AF67" s="116"/>
      <c r="AG67" s="116"/>
      <c r="AH67" s="116"/>
      <c r="AI67" s="116"/>
      <c r="AJ67" s="116"/>
      <c r="AK67" s="116"/>
      <c r="AL67" s="116"/>
      <c r="AM67" s="116"/>
      <c r="AN67" s="116"/>
      <c r="AO67" s="116"/>
      <c r="AP67" s="116"/>
      <c r="AQ67" s="116"/>
      <c r="AR67" s="116"/>
      <c r="AS67" s="116"/>
      <c r="AT67" s="116"/>
      <c r="AU67" s="116"/>
      <c r="AV67" s="116"/>
      <c r="AW67" s="116"/>
      <c r="AX67" s="116"/>
      <c r="AY67" s="116"/>
      <c r="AZ67" s="116"/>
      <c r="BA67" s="116"/>
      <c r="BB67" s="116"/>
      <c r="BC67" s="116"/>
      <c r="BD67" s="116"/>
      <c r="BE67" s="116"/>
      <c r="BF67" s="116"/>
      <c r="BG67" s="116"/>
      <c r="BH67" s="116"/>
      <c r="BI67" s="116"/>
      <c r="BJ67" s="116"/>
      <c r="BK67" s="116"/>
      <c r="BL67" s="116"/>
      <c r="BM67" s="116"/>
      <c r="BN67" s="116"/>
      <c r="BO67" s="116"/>
      <c r="BP67" s="116"/>
      <c r="BQ67" s="116"/>
      <c r="BR67" s="116"/>
      <c r="BS67" s="116"/>
      <c r="BT67" s="116"/>
      <c r="BU67" s="116"/>
      <c r="BV67" s="116"/>
      <c r="BW67" s="116"/>
      <c r="BX67" s="116"/>
      <c r="BY67" s="116"/>
      <c r="BZ67" s="116"/>
      <c r="CA67" s="116"/>
      <c r="CB67" s="116"/>
      <c r="CC67" s="116"/>
      <c r="CD67" s="116"/>
      <c r="CE67" s="116"/>
      <c r="CF67" s="116"/>
      <c r="CG67" s="116"/>
      <c r="CH67" s="116"/>
      <c r="CI67" s="116"/>
      <c r="CJ67" s="116"/>
      <c r="CK67" s="116"/>
      <c r="CL67" s="116"/>
      <c r="CM67" s="116"/>
      <c r="CN67" s="116"/>
      <c r="CO67" s="116"/>
      <c r="CP67" s="116"/>
      <c r="CQ67" s="116"/>
      <c r="CR67" s="116"/>
      <c r="CS67" s="116"/>
      <c r="CT67" s="116"/>
      <c r="CU67" s="116"/>
      <c r="CV67" s="116"/>
      <c r="CW67" s="116"/>
      <c r="CX67" s="116"/>
      <c r="CY67" s="116"/>
      <c r="CZ67" s="116"/>
    </row>
    <row r="68" spans="1:104" s="10" customFormat="1" x14ac:dyDescent="0.25">
      <c r="A68" s="51" t="s">
        <v>30</v>
      </c>
      <c r="B68" s="38" t="s">
        <v>44</v>
      </c>
      <c r="C68" s="194">
        <v>0.24</v>
      </c>
      <c r="D68" s="147"/>
      <c r="E68" s="148">
        <v>60000</v>
      </c>
      <c r="F68" s="148">
        <v>120000</v>
      </c>
      <c r="G68" s="148"/>
      <c r="H68" s="148"/>
      <c r="I68" s="148"/>
      <c r="J68" s="148"/>
      <c r="M68" s="118"/>
      <c r="N68" s="118"/>
      <c r="O68" s="118"/>
      <c r="P68" s="118"/>
      <c r="Q68" s="118"/>
      <c r="R68" s="118"/>
      <c r="S68" s="118"/>
      <c r="T68" s="118"/>
      <c r="U68" s="118"/>
      <c r="V68" s="118"/>
      <c r="W68" s="118"/>
      <c r="X68" s="118"/>
      <c r="Y68" s="118"/>
      <c r="Z68" s="118"/>
      <c r="AA68" s="118"/>
      <c r="AB68" s="118"/>
      <c r="AC68" s="118"/>
      <c r="AD68" s="118"/>
      <c r="AE68" s="118"/>
      <c r="AF68" s="118"/>
      <c r="AG68" s="118"/>
      <c r="AH68" s="118"/>
      <c r="AI68" s="118"/>
      <c r="AJ68" s="118"/>
      <c r="AK68" s="118"/>
      <c r="AL68" s="118"/>
      <c r="AM68" s="118"/>
      <c r="AN68" s="118"/>
      <c r="AO68" s="118"/>
      <c r="AP68" s="118"/>
      <c r="AQ68" s="118"/>
      <c r="AR68" s="118"/>
      <c r="AS68" s="118"/>
      <c r="AT68" s="118"/>
      <c r="AU68" s="118"/>
      <c r="AV68" s="118"/>
      <c r="AW68" s="118"/>
      <c r="AX68" s="118"/>
      <c r="AY68" s="118"/>
      <c r="AZ68" s="118"/>
      <c r="BA68" s="118"/>
      <c r="BB68" s="118"/>
      <c r="BC68" s="118"/>
      <c r="BD68" s="118"/>
      <c r="BE68" s="118"/>
      <c r="BF68" s="118"/>
      <c r="BG68" s="118"/>
      <c r="BH68" s="118"/>
      <c r="BI68" s="118"/>
      <c r="BJ68" s="118"/>
      <c r="BK68" s="118"/>
      <c r="BL68" s="118"/>
      <c r="BM68" s="118"/>
      <c r="BN68" s="118"/>
      <c r="BO68" s="118"/>
      <c r="BP68" s="118"/>
      <c r="BQ68" s="118"/>
      <c r="BR68" s="118"/>
      <c r="BS68" s="118"/>
      <c r="BT68" s="118"/>
      <c r="BU68" s="118"/>
      <c r="BV68" s="118"/>
      <c r="BW68" s="118"/>
      <c r="BX68" s="118"/>
      <c r="BY68" s="118"/>
      <c r="BZ68" s="118"/>
      <c r="CA68" s="118"/>
      <c r="CB68" s="118"/>
      <c r="CC68" s="118"/>
      <c r="CD68" s="118"/>
      <c r="CE68" s="118"/>
      <c r="CF68" s="118"/>
      <c r="CG68" s="118"/>
      <c r="CH68" s="118"/>
      <c r="CI68" s="118"/>
      <c r="CJ68" s="118"/>
      <c r="CK68" s="118"/>
      <c r="CL68" s="118"/>
      <c r="CM68" s="118"/>
      <c r="CN68" s="118"/>
      <c r="CO68" s="118"/>
      <c r="CP68" s="118"/>
      <c r="CQ68" s="118"/>
      <c r="CR68" s="118"/>
      <c r="CS68" s="118"/>
      <c r="CT68" s="118"/>
      <c r="CU68" s="118"/>
      <c r="CV68" s="118"/>
      <c r="CW68" s="118"/>
      <c r="CX68" s="118"/>
      <c r="CY68" s="118"/>
      <c r="CZ68" s="118"/>
    </row>
    <row r="69" spans="1:104" s="10" customFormat="1" x14ac:dyDescent="0.25">
      <c r="A69" s="51" t="s">
        <v>13</v>
      </c>
      <c r="B69" s="38" t="s">
        <v>45</v>
      </c>
      <c r="C69" s="194">
        <v>0.24</v>
      </c>
      <c r="D69" s="149"/>
      <c r="E69" s="148">
        <v>40000</v>
      </c>
      <c r="F69" s="148"/>
      <c r="G69" s="148"/>
      <c r="H69" s="148"/>
      <c r="I69" s="148"/>
      <c r="J69" s="148"/>
      <c r="M69" s="118"/>
      <c r="N69" s="118"/>
      <c r="O69" s="118"/>
      <c r="P69" s="118"/>
      <c r="Q69" s="118"/>
      <c r="R69" s="118"/>
      <c r="S69" s="118"/>
      <c r="T69" s="118"/>
      <c r="U69" s="118"/>
      <c r="V69" s="118"/>
      <c r="W69" s="118"/>
      <c r="X69" s="118"/>
      <c r="Y69" s="118"/>
      <c r="Z69" s="118"/>
      <c r="AA69" s="118"/>
      <c r="AB69" s="118"/>
      <c r="AC69" s="118"/>
      <c r="AD69" s="118"/>
      <c r="AE69" s="118"/>
      <c r="AF69" s="118"/>
      <c r="AG69" s="118"/>
      <c r="AH69" s="118"/>
      <c r="AI69" s="118"/>
      <c r="AJ69" s="118"/>
      <c r="AK69" s="118"/>
      <c r="AL69" s="118"/>
      <c r="AM69" s="118"/>
      <c r="AN69" s="118"/>
      <c r="AO69" s="118"/>
      <c r="AP69" s="118"/>
      <c r="AQ69" s="118"/>
      <c r="AR69" s="118"/>
      <c r="AS69" s="118"/>
      <c r="AT69" s="118"/>
      <c r="AU69" s="118"/>
      <c r="AV69" s="118"/>
      <c r="AW69" s="118"/>
      <c r="AX69" s="118"/>
      <c r="AY69" s="118"/>
      <c r="AZ69" s="118"/>
      <c r="BA69" s="118"/>
      <c r="BB69" s="118"/>
      <c r="BC69" s="118"/>
      <c r="BD69" s="118"/>
      <c r="BE69" s="118"/>
      <c r="BF69" s="118"/>
      <c r="BG69" s="118"/>
      <c r="BH69" s="118"/>
      <c r="BI69" s="118"/>
      <c r="BJ69" s="118"/>
      <c r="BK69" s="118"/>
      <c r="BL69" s="118"/>
      <c r="BM69" s="118"/>
      <c r="BN69" s="118"/>
      <c r="BO69" s="118"/>
      <c r="BP69" s="118"/>
      <c r="BQ69" s="118"/>
      <c r="BR69" s="118"/>
      <c r="BS69" s="118"/>
      <c r="BT69" s="118"/>
      <c r="BU69" s="118"/>
      <c r="BV69" s="118"/>
      <c r="BW69" s="118"/>
      <c r="BX69" s="118"/>
      <c r="BY69" s="118"/>
      <c r="BZ69" s="118"/>
      <c r="CA69" s="118"/>
      <c r="CB69" s="118"/>
      <c r="CC69" s="118"/>
      <c r="CD69" s="118"/>
      <c r="CE69" s="118"/>
      <c r="CF69" s="118"/>
      <c r="CG69" s="118"/>
      <c r="CH69" s="118"/>
      <c r="CI69" s="118"/>
      <c r="CJ69" s="118"/>
      <c r="CK69" s="118"/>
      <c r="CL69" s="118"/>
      <c r="CM69" s="118"/>
      <c r="CN69" s="118"/>
      <c r="CO69" s="118"/>
      <c r="CP69" s="118"/>
      <c r="CQ69" s="118"/>
      <c r="CR69" s="118"/>
      <c r="CS69" s="118"/>
      <c r="CT69" s="118"/>
      <c r="CU69" s="118"/>
      <c r="CV69" s="118"/>
      <c r="CW69" s="118"/>
      <c r="CX69" s="118"/>
      <c r="CY69" s="118"/>
      <c r="CZ69" s="118"/>
    </row>
    <row r="70" spans="1:104" x14ac:dyDescent="0.25">
      <c r="A70" s="51" t="s">
        <v>13</v>
      </c>
      <c r="B70" s="38" t="s">
        <v>46</v>
      </c>
      <c r="C70" s="192">
        <v>0</v>
      </c>
      <c r="D70" s="150"/>
      <c r="E70" s="151"/>
      <c r="F70" s="151">
        <v>42000</v>
      </c>
      <c r="G70" s="151"/>
      <c r="H70" s="151"/>
      <c r="I70" s="151"/>
      <c r="J70" s="151"/>
      <c r="M70" s="116"/>
      <c r="N70" s="116"/>
      <c r="O70" s="116"/>
      <c r="P70" s="116"/>
      <c r="Q70" s="116"/>
      <c r="R70" s="116"/>
      <c r="S70" s="116"/>
      <c r="T70" s="116"/>
      <c r="U70" s="116"/>
      <c r="V70" s="116"/>
      <c r="W70" s="116"/>
      <c r="X70" s="116"/>
      <c r="Y70" s="116"/>
      <c r="Z70" s="116"/>
      <c r="AA70" s="116"/>
      <c r="AB70" s="116"/>
      <c r="AC70" s="116"/>
      <c r="AD70" s="116"/>
      <c r="AE70" s="116"/>
      <c r="AF70" s="116"/>
      <c r="AG70" s="116"/>
      <c r="AH70" s="116"/>
      <c r="AI70" s="116"/>
      <c r="AJ70" s="116"/>
      <c r="AK70" s="116"/>
      <c r="AL70" s="116"/>
      <c r="AM70" s="116"/>
      <c r="AN70" s="116"/>
      <c r="AO70" s="116"/>
      <c r="AP70" s="116"/>
      <c r="AQ70" s="116"/>
      <c r="AR70" s="116"/>
      <c r="AS70" s="116"/>
      <c r="AT70" s="116"/>
      <c r="AU70" s="116"/>
      <c r="AV70" s="116"/>
      <c r="AW70" s="116"/>
      <c r="AX70" s="116"/>
      <c r="AY70" s="116"/>
      <c r="AZ70" s="116"/>
      <c r="BA70" s="116"/>
      <c r="BB70" s="116"/>
      <c r="BC70" s="116"/>
      <c r="BD70" s="116"/>
      <c r="BE70" s="116"/>
      <c r="BF70" s="116"/>
      <c r="BG70" s="116"/>
      <c r="BH70" s="116"/>
      <c r="BI70" s="116"/>
      <c r="BJ70" s="116"/>
      <c r="BK70" s="116"/>
      <c r="BL70" s="116"/>
      <c r="BM70" s="116"/>
      <c r="BN70" s="116"/>
      <c r="BO70" s="116"/>
      <c r="BP70" s="116"/>
      <c r="BQ70" s="116"/>
      <c r="BR70" s="116"/>
      <c r="BS70" s="116"/>
      <c r="BT70" s="116"/>
      <c r="BU70" s="116"/>
      <c r="BV70" s="116"/>
      <c r="BW70" s="116"/>
      <c r="BX70" s="116"/>
      <c r="BY70" s="116"/>
      <c r="BZ70" s="116"/>
      <c r="CA70" s="116"/>
      <c r="CB70" s="116"/>
      <c r="CC70" s="116"/>
      <c r="CD70" s="116"/>
      <c r="CE70" s="116"/>
      <c r="CF70" s="116"/>
      <c r="CG70" s="116"/>
      <c r="CH70" s="116"/>
      <c r="CI70" s="116"/>
      <c r="CJ70" s="116"/>
      <c r="CK70" s="116"/>
      <c r="CL70" s="116"/>
      <c r="CM70" s="116"/>
      <c r="CN70" s="116"/>
      <c r="CO70" s="116"/>
      <c r="CP70" s="116"/>
      <c r="CQ70" s="116"/>
      <c r="CR70" s="116"/>
      <c r="CS70" s="116"/>
      <c r="CT70" s="116"/>
      <c r="CU70" s="116"/>
      <c r="CV70" s="116"/>
      <c r="CW70" s="116"/>
      <c r="CX70" s="116"/>
      <c r="CY70" s="116"/>
      <c r="CZ70" s="116"/>
    </row>
    <row r="71" spans="1:104" x14ac:dyDescent="0.25">
      <c r="A71" s="51"/>
      <c r="B71" s="95" t="s">
        <v>47</v>
      </c>
      <c r="C71" s="189"/>
      <c r="D71"/>
      <c r="E71" s="90">
        <f>E70+E69-E68</f>
        <v>-20000</v>
      </c>
      <c r="F71" s="90">
        <f>F70+F69-F68</f>
        <v>-78000</v>
      </c>
      <c r="G71" s="90">
        <f>G70+G69-G68</f>
        <v>0</v>
      </c>
      <c r="H71" s="90">
        <f t="shared" ref="H71:J71" si="21">H70+H69-H68</f>
        <v>0</v>
      </c>
      <c r="I71" s="90">
        <f t="shared" si="21"/>
        <v>0</v>
      </c>
      <c r="J71" s="90">
        <f t="shared" si="21"/>
        <v>0</v>
      </c>
      <c r="M71" s="116"/>
      <c r="N71" s="116"/>
      <c r="O71" s="116"/>
      <c r="P71" s="116"/>
      <c r="Q71" s="116"/>
      <c r="R71" s="116"/>
      <c r="S71" s="116"/>
      <c r="T71" s="116"/>
      <c r="U71" s="116"/>
      <c r="V71" s="116"/>
      <c r="W71" s="116"/>
      <c r="X71" s="116"/>
      <c r="Y71" s="116"/>
      <c r="Z71" s="116"/>
      <c r="AA71" s="116"/>
      <c r="AB71" s="116"/>
      <c r="AC71" s="116"/>
      <c r="AD71" s="116"/>
      <c r="AE71" s="116"/>
      <c r="AF71" s="116"/>
      <c r="AG71" s="116"/>
      <c r="AH71" s="116"/>
      <c r="AI71" s="116"/>
      <c r="AJ71" s="116"/>
      <c r="AK71" s="116"/>
      <c r="AL71" s="116"/>
      <c r="AM71" s="116"/>
      <c r="AN71" s="116"/>
      <c r="AO71" s="116"/>
      <c r="AP71" s="116"/>
      <c r="AQ71" s="116"/>
      <c r="AR71" s="116"/>
      <c r="AS71" s="116"/>
      <c r="AT71" s="116"/>
      <c r="AU71" s="116"/>
      <c r="AV71" s="116"/>
      <c r="AW71" s="116"/>
      <c r="AX71" s="116"/>
      <c r="AY71" s="116"/>
      <c r="AZ71" s="116"/>
      <c r="BA71" s="116"/>
      <c r="BB71" s="116"/>
      <c r="BC71" s="116"/>
      <c r="BD71" s="116"/>
      <c r="BE71" s="116"/>
      <c r="BF71" s="116"/>
      <c r="BG71" s="116"/>
      <c r="BH71" s="116"/>
      <c r="BI71" s="116"/>
      <c r="BJ71" s="116"/>
      <c r="BK71" s="116"/>
      <c r="BL71" s="116"/>
      <c r="BM71" s="116"/>
      <c r="BN71" s="116"/>
      <c r="BO71" s="116"/>
      <c r="BP71" s="116"/>
      <c r="BQ71" s="116"/>
      <c r="BR71" s="116"/>
      <c r="BS71" s="116"/>
      <c r="BT71" s="116"/>
      <c r="BU71" s="116"/>
      <c r="BV71" s="116"/>
      <c r="BW71" s="116"/>
      <c r="BX71" s="116"/>
      <c r="BY71" s="116"/>
      <c r="BZ71" s="116"/>
      <c r="CA71" s="116"/>
      <c r="CB71" s="116"/>
      <c r="CC71" s="116"/>
      <c r="CD71" s="116"/>
      <c r="CE71" s="116"/>
      <c r="CF71" s="116"/>
      <c r="CG71" s="116"/>
      <c r="CH71" s="116"/>
      <c r="CI71" s="116"/>
      <c r="CJ71" s="116"/>
      <c r="CK71" s="116"/>
      <c r="CL71" s="116"/>
      <c r="CM71" s="116"/>
      <c r="CN71" s="116"/>
      <c r="CO71" s="116"/>
      <c r="CP71" s="116"/>
      <c r="CQ71" s="116"/>
      <c r="CR71" s="116"/>
      <c r="CS71" s="116"/>
      <c r="CT71" s="116"/>
      <c r="CU71" s="116"/>
      <c r="CV71" s="116"/>
      <c r="CW71" s="116"/>
      <c r="CX71" s="116"/>
      <c r="CY71" s="116"/>
      <c r="CZ71" s="116"/>
    </row>
    <row r="72" spans="1:104" x14ac:dyDescent="0.25">
      <c r="A72" s="51"/>
      <c r="B72" s="95"/>
      <c r="C72" s="189"/>
      <c r="D72"/>
      <c r="E72" s="90"/>
      <c r="F72" s="90"/>
      <c r="G72" s="90"/>
      <c r="H72" s="90"/>
      <c r="I72" s="90"/>
      <c r="J72" s="90"/>
      <c r="M72" s="116"/>
      <c r="N72" s="116"/>
      <c r="O72" s="116"/>
      <c r="P72" s="116"/>
      <c r="Q72" s="116"/>
      <c r="R72" s="116"/>
      <c r="S72" s="116"/>
      <c r="T72" s="116"/>
      <c r="U72" s="116"/>
      <c r="V72" s="116"/>
      <c r="W72" s="116"/>
      <c r="X72" s="116"/>
      <c r="Y72" s="116"/>
      <c r="Z72" s="116"/>
      <c r="AA72" s="116"/>
      <c r="AB72" s="116"/>
      <c r="AC72" s="116"/>
      <c r="AD72" s="116"/>
      <c r="AE72" s="116"/>
      <c r="AF72" s="116"/>
      <c r="AG72" s="116"/>
      <c r="AH72" s="116"/>
      <c r="AI72" s="116"/>
      <c r="AJ72" s="116"/>
      <c r="AK72" s="116"/>
      <c r="AL72" s="116"/>
      <c r="AM72" s="116"/>
      <c r="AN72" s="116"/>
      <c r="AO72" s="116"/>
      <c r="AP72" s="116"/>
      <c r="AQ72" s="116"/>
      <c r="AR72" s="116"/>
      <c r="AS72" s="116"/>
      <c r="AT72" s="116"/>
      <c r="AU72" s="116"/>
      <c r="AV72" s="116"/>
      <c r="AW72" s="116"/>
      <c r="AX72" s="116"/>
      <c r="AY72" s="116"/>
      <c r="AZ72" s="116"/>
      <c r="BA72" s="116"/>
      <c r="BB72" s="116"/>
      <c r="BC72" s="116"/>
      <c r="BD72" s="116"/>
      <c r="BE72" s="116"/>
      <c r="BF72" s="116"/>
      <c r="BG72" s="116"/>
      <c r="BH72" s="116"/>
      <c r="BI72" s="116"/>
      <c r="BJ72" s="116"/>
      <c r="BK72" s="116"/>
      <c r="BL72" s="116"/>
      <c r="BM72" s="116"/>
      <c r="BN72" s="116"/>
      <c r="BO72" s="116"/>
      <c r="BP72" s="116"/>
      <c r="BQ72" s="116"/>
      <c r="BR72" s="116"/>
      <c r="BS72" s="116"/>
      <c r="BT72" s="116"/>
      <c r="BU72" s="116"/>
      <c r="BV72" s="116"/>
      <c r="BW72" s="116"/>
      <c r="BX72" s="116"/>
      <c r="BY72" s="116"/>
      <c r="BZ72" s="116"/>
      <c r="CA72" s="116"/>
      <c r="CB72" s="116"/>
      <c r="CC72" s="116"/>
      <c r="CD72" s="116"/>
      <c r="CE72" s="116"/>
      <c r="CF72" s="116"/>
      <c r="CG72" s="116"/>
      <c r="CH72" s="116"/>
      <c r="CI72" s="116"/>
      <c r="CJ72" s="116"/>
      <c r="CK72" s="116"/>
      <c r="CL72" s="116"/>
      <c r="CM72" s="116"/>
      <c r="CN72" s="116"/>
      <c r="CO72" s="116"/>
      <c r="CP72" s="116"/>
      <c r="CQ72" s="116"/>
      <c r="CR72" s="116"/>
      <c r="CS72" s="116"/>
      <c r="CT72" s="116"/>
      <c r="CU72" s="116"/>
      <c r="CV72" s="116"/>
      <c r="CW72" s="116"/>
      <c r="CX72" s="116"/>
      <c r="CY72" s="116"/>
      <c r="CZ72" s="116"/>
    </row>
    <row r="73" spans="1:104" x14ac:dyDescent="0.25">
      <c r="A73" s="51"/>
      <c r="B73" s="95" t="s">
        <v>78</v>
      </c>
      <c r="C73" s="244"/>
      <c r="D73" s="107">
        <v>80000</v>
      </c>
      <c r="E73" s="107">
        <f>D73-D74</f>
        <v>66666.666666666672</v>
      </c>
      <c r="F73" s="107">
        <f>E73-E74+F76</f>
        <v>131333.33333333334</v>
      </c>
      <c r="G73" s="107">
        <f>F73-F74+G76</f>
        <v>118000.33333333334</v>
      </c>
      <c r="H73" s="107">
        <f t="shared" ref="H73" si="22">G73-G74</f>
        <v>103250.29166666667</v>
      </c>
      <c r="I73" s="107">
        <f>H73-H74</f>
        <v>88500.25</v>
      </c>
      <c r="J73" s="107">
        <f>I73-I74</f>
        <v>73750.208333333328</v>
      </c>
      <c r="M73" s="116"/>
      <c r="N73" s="116"/>
      <c r="O73" s="116"/>
      <c r="P73" s="116"/>
      <c r="Q73" s="116"/>
      <c r="R73" s="116"/>
      <c r="S73" s="116"/>
      <c r="T73" s="116"/>
      <c r="U73" s="116"/>
      <c r="V73" s="116"/>
      <c r="W73" s="116"/>
      <c r="X73" s="116"/>
      <c r="Y73" s="116"/>
      <c r="Z73" s="116"/>
      <c r="AA73" s="116"/>
      <c r="AB73" s="116"/>
      <c r="AC73" s="116"/>
      <c r="AD73" s="116"/>
      <c r="AE73" s="116"/>
      <c r="AF73" s="116"/>
      <c r="AG73" s="116"/>
      <c r="AH73" s="116"/>
      <c r="AI73" s="116"/>
      <c r="AJ73" s="116"/>
      <c r="AK73" s="116"/>
      <c r="AL73" s="116"/>
      <c r="AM73" s="116"/>
      <c r="AN73" s="116"/>
      <c r="AO73" s="116"/>
      <c r="AP73" s="116"/>
      <c r="AQ73" s="116"/>
      <c r="AR73" s="116"/>
      <c r="AS73" s="116"/>
      <c r="AT73" s="116"/>
      <c r="AU73" s="116"/>
      <c r="AV73" s="116"/>
      <c r="AW73" s="116"/>
      <c r="AX73" s="116"/>
      <c r="AY73" s="116"/>
      <c r="AZ73" s="116"/>
      <c r="BA73" s="116"/>
      <c r="BB73" s="116"/>
      <c r="BC73" s="116"/>
      <c r="BD73" s="116"/>
      <c r="BE73" s="116"/>
      <c r="BF73" s="116"/>
      <c r="BG73" s="116"/>
      <c r="BH73" s="116"/>
      <c r="BI73" s="116"/>
      <c r="BJ73" s="116"/>
      <c r="BK73" s="116"/>
      <c r="BL73" s="116"/>
      <c r="BM73" s="116"/>
      <c r="BN73" s="116"/>
      <c r="BO73" s="116"/>
      <c r="BP73" s="116"/>
      <c r="BQ73" s="116"/>
      <c r="BR73" s="116"/>
      <c r="BS73" s="116"/>
      <c r="BT73" s="116"/>
      <c r="BU73" s="116"/>
      <c r="BV73" s="116"/>
      <c r="BW73" s="116"/>
      <c r="BX73" s="116"/>
      <c r="BY73" s="116"/>
      <c r="BZ73" s="116"/>
      <c r="CA73" s="116"/>
      <c r="CB73" s="116"/>
      <c r="CC73" s="116"/>
      <c r="CD73" s="116"/>
      <c r="CE73" s="116"/>
      <c r="CF73" s="116"/>
      <c r="CG73" s="116"/>
      <c r="CH73" s="116"/>
      <c r="CI73" s="116"/>
      <c r="CJ73" s="116"/>
      <c r="CK73" s="116"/>
      <c r="CL73" s="116"/>
      <c r="CM73" s="116"/>
      <c r="CN73" s="116"/>
      <c r="CO73" s="116"/>
      <c r="CP73" s="116"/>
      <c r="CQ73" s="116"/>
      <c r="CR73" s="116"/>
      <c r="CS73" s="116"/>
      <c r="CT73" s="116"/>
      <c r="CU73" s="116"/>
      <c r="CV73" s="116"/>
      <c r="CW73" s="116"/>
      <c r="CX73" s="116"/>
      <c r="CY73" s="116"/>
      <c r="CZ73" s="116"/>
    </row>
    <row r="74" spans="1:104" x14ac:dyDescent="0.25">
      <c r="A74" s="87" t="s">
        <v>48</v>
      </c>
      <c r="B74" s="82"/>
      <c r="C74" s="195"/>
      <c r="D74" s="164">
        <f>D73/6</f>
        <v>13333.333333333334</v>
      </c>
      <c r="E74" s="152">
        <f>E73/5</f>
        <v>13333.333333333334</v>
      </c>
      <c r="F74" s="152">
        <v>13333</v>
      </c>
      <c r="G74" s="152">
        <f>G73/8</f>
        <v>14750.041666666668</v>
      </c>
      <c r="H74" s="152">
        <f>H73/7</f>
        <v>14750.041666666668</v>
      </c>
      <c r="I74" s="152">
        <f>I73/6</f>
        <v>14750.041666666666</v>
      </c>
      <c r="J74" s="152">
        <f>J73/6</f>
        <v>12291.701388888889</v>
      </c>
      <c r="M74" s="116"/>
      <c r="N74" s="116"/>
      <c r="O74" s="116"/>
      <c r="P74" s="116"/>
      <c r="Q74" s="116"/>
      <c r="R74" s="116"/>
      <c r="S74" s="116"/>
      <c r="T74" s="116"/>
      <c r="U74" s="116"/>
      <c r="V74" s="116"/>
      <c r="W74" s="116"/>
      <c r="X74" s="116"/>
      <c r="Y74" s="116"/>
      <c r="Z74" s="116"/>
      <c r="AA74" s="116"/>
      <c r="AB74" s="116"/>
      <c r="AC74" s="116"/>
      <c r="AD74" s="116"/>
      <c r="AE74" s="116"/>
      <c r="AF74" s="116"/>
      <c r="AG74" s="116"/>
      <c r="AH74" s="116"/>
      <c r="AI74" s="116"/>
      <c r="AJ74" s="116"/>
      <c r="AK74" s="116"/>
      <c r="AL74" s="116"/>
      <c r="AM74" s="116"/>
      <c r="AN74" s="116"/>
      <c r="AO74" s="116"/>
      <c r="AP74" s="116"/>
      <c r="AQ74" s="116"/>
      <c r="AR74" s="116"/>
      <c r="AS74" s="116"/>
      <c r="AT74" s="116"/>
      <c r="AU74" s="116"/>
      <c r="AV74" s="116"/>
      <c r="AW74" s="116"/>
      <c r="AX74" s="116"/>
      <c r="AY74" s="116"/>
      <c r="AZ74" s="116"/>
      <c r="BA74" s="116"/>
      <c r="BB74" s="116"/>
      <c r="BC74" s="116"/>
      <c r="BD74" s="116"/>
      <c r="BE74" s="116"/>
      <c r="BF74" s="116"/>
      <c r="BG74" s="116"/>
      <c r="BH74" s="116"/>
      <c r="BI74" s="116"/>
      <c r="BJ74" s="116"/>
      <c r="BK74" s="116"/>
      <c r="BL74" s="116"/>
      <c r="BM74" s="116"/>
      <c r="BN74" s="116"/>
      <c r="BO74" s="116"/>
      <c r="BP74" s="116"/>
      <c r="BQ74" s="116"/>
      <c r="BR74" s="116"/>
      <c r="BS74" s="116"/>
      <c r="BT74" s="116"/>
      <c r="BU74" s="116"/>
      <c r="BV74" s="116"/>
      <c r="BW74" s="116"/>
      <c r="BX74" s="116"/>
      <c r="BY74" s="116"/>
      <c r="BZ74" s="116"/>
      <c r="CA74" s="116"/>
      <c r="CB74" s="116"/>
      <c r="CC74" s="116"/>
      <c r="CD74" s="116"/>
      <c r="CE74" s="116"/>
      <c r="CF74" s="116"/>
      <c r="CG74" s="116"/>
      <c r="CH74" s="116"/>
      <c r="CI74" s="116"/>
      <c r="CJ74" s="116"/>
      <c r="CK74" s="116"/>
      <c r="CL74" s="116"/>
      <c r="CM74" s="116"/>
      <c r="CN74" s="116"/>
      <c r="CO74" s="116"/>
      <c r="CP74" s="116"/>
      <c r="CQ74" s="116"/>
      <c r="CR74" s="116"/>
      <c r="CS74" s="116"/>
      <c r="CT74" s="116"/>
      <c r="CU74" s="116"/>
      <c r="CV74" s="116"/>
      <c r="CW74" s="116"/>
      <c r="CX74" s="116"/>
      <c r="CY74" s="116"/>
      <c r="CZ74" s="116"/>
    </row>
    <row r="75" spans="1:104" x14ac:dyDescent="0.25">
      <c r="A75" s="87" t="s">
        <v>49</v>
      </c>
      <c r="B75" s="82"/>
      <c r="C75" s="195"/>
      <c r="D75" s="249">
        <f>D73*0.05</f>
        <v>4000</v>
      </c>
      <c r="E75" s="243">
        <f t="shared" ref="E75:J75" si="23">E73*0.05</f>
        <v>3333.3333333333339</v>
      </c>
      <c r="F75" s="152">
        <f t="shared" si="23"/>
        <v>6566.6666666666679</v>
      </c>
      <c r="G75" s="152">
        <f>G73*0.05</f>
        <v>5900.0166666666673</v>
      </c>
      <c r="H75" s="152">
        <f t="shared" si="23"/>
        <v>5162.5145833333336</v>
      </c>
      <c r="I75" s="152">
        <f t="shared" si="23"/>
        <v>4425.0124999999998</v>
      </c>
      <c r="J75" s="152">
        <f t="shared" si="23"/>
        <v>3687.5104166666665</v>
      </c>
      <c r="M75" s="116"/>
      <c r="N75" s="116"/>
      <c r="O75" s="116"/>
      <c r="P75" s="116"/>
      <c r="Q75" s="116"/>
      <c r="R75" s="116"/>
      <c r="S75" s="116"/>
      <c r="T75" s="116"/>
      <c r="U75" s="116"/>
      <c r="V75" s="116"/>
      <c r="W75" s="116"/>
      <c r="X75" s="116"/>
      <c r="Y75" s="116"/>
      <c r="Z75" s="116"/>
      <c r="AA75" s="116"/>
      <c r="AB75" s="116"/>
      <c r="AC75" s="116"/>
      <c r="AD75" s="116"/>
      <c r="AE75" s="116"/>
      <c r="AF75" s="116"/>
      <c r="AG75" s="116"/>
      <c r="AH75" s="116"/>
      <c r="AI75" s="116"/>
      <c r="AJ75" s="116"/>
      <c r="AK75" s="116"/>
      <c r="AL75" s="116"/>
      <c r="AM75" s="116"/>
      <c r="AN75" s="116"/>
      <c r="AO75" s="116"/>
      <c r="AP75" s="116"/>
      <c r="AQ75" s="116"/>
      <c r="AR75" s="116"/>
      <c r="AS75" s="116"/>
      <c r="AT75" s="116"/>
      <c r="AU75" s="116"/>
      <c r="AV75" s="116"/>
      <c r="AW75" s="116"/>
      <c r="AX75" s="116"/>
      <c r="AY75" s="116"/>
      <c r="AZ75" s="116"/>
      <c r="BA75" s="116"/>
      <c r="BB75" s="116"/>
      <c r="BC75" s="116"/>
      <c r="BD75" s="116"/>
      <c r="BE75" s="116"/>
      <c r="BF75" s="116"/>
      <c r="BG75" s="116"/>
      <c r="BH75" s="116"/>
      <c r="BI75" s="116"/>
      <c r="BJ75" s="116"/>
      <c r="BK75" s="116"/>
      <c r="BL75" s="116"/>
      <c r="BM75" s="116"/>
      <c r="BN75" s="116"/>
      <c r="BO75" s="116"/>
      <c r="BP75" s="116"/>
      <c r="BQ75" s="116"/>
      <c r="BR75" s="116"/>
      <c r="BS75" s="116"/>
      <c r="BT75" s="116"/>
      <c r="BU75" s="116"/>
      <c r="BV75" s="116"/>
      <c r="BW75" s="116"/>
      <c r="BX75" s="116"/>
      <c r="BY75" s="116"/>
      <c r="BZ75" s="116"/>
      <c r="CA75" s="116"/>
      <c r="CB75" s="116"/>
      <c r="CC75" s="116"/>
      <c r="CD75" s="116"/>
      <c r="CE75" s="116"/>
      <c r="CF75" s="116"/>
      <c r="CG75" s="116"/>
      <c r="CH75" s="116"/>
      <c r="CI75" s="116"/>
      <c r="CJ75" s="116"/>
      <c r="CK75" s="116"/>
      <c r="CL75" s="116"/>
      <c r="CM75" s="116"/>
      <c r="CN75" s="116"/>
      <c r="CO75" s="116"/>
      <c r="CP75" s="116"/>
      <c r="CQ75" s="116"/>
      <c r="CR75" s="116"/>
      <c r="CS75" s="116"/>
      <c r="CT75" s="116"/>
      <c r="CU75" s="116"/>
      <c r="CV75" s="116"/>
      <c r="CW75" s="116"/>
      <c r="CX75" s="116"/>
      <c r="CY75" s="116"/>
      <c r="CZ75" s="116"/>
    </row>
    <row r="76" spans="1:104" x14ac:dyDescent="0.25">
      <c r="A76" s="12" t="s">
        <v>50</v>
      </c>
      <c r="B76" s="101"/>
      <c r="C76" s="195"/>
      <c r="D76" s="250"/>
      <c r="E76" s="152"/>
      <c r="F76" s="152">
        <f>F68-F70</f>
        <v>78000</v>
      </c>
      <c r="G76" s="152">
        <f>G68-G70</f>
        <v>0</v>
      </c>
      <c r="H76" s="152"/>
      <c r="I76" s="152"/>
      <c r="J76" s="152"/>
      <c r="M76" s="116"/>
      <c r="N76" s="116"/>
      <c r="O76" s="116"/>
      <c r="P76" s="116"/>
      <c r="Q76" s="116"/>
      <c r="R76" s="116"/>
      <c r="S76" s="116"/>
      <c r="T76" s="116"/>
      <c r="U76" s="116"/>
      <c r="V76" s="116"/>
      <c r="W76" s="116"/>
      <c r="X76" s="116"/>
      <c r="Y76" s="116"/>
      <c r="Z76" s="116"/>
      <c r="AA76" s="116"/>
      <c r="AB76" s="116"/>
      <c r="AC76" s="116"/>
      <c r="AD76" s="116"/>
      <c r="AE76" s="116"/>
      <c r="AF76" s="116"/>
      <c r="AG76" s="116"/>
      <c r="AH76" s="116"/>
      <c r="AI76" s="116"/>
      <c r="AJ76" s="116"/>
      <c r="AK76" s="116"/>
      <c r="AL76" s="116"/>
      <c r="AM76" s="116"/>
      <c r="AN76" s="116"/>
      <c r="AO76" s="116"/>
      <c r="AP76" s="116"/>
      <c r="AQ76" s="116"/>
      <c r="AR76" s="116"/>
      <c r="AS76" s="116"/>
      <c r="AT76" s="116"/>
      <c r="AU76" s="116"/>
      <c r="AV76" s="116"/>
      <c r="AW76" s="116"/>
      <c r="AX76" s="116"/>
      <c r="AY76" s="116"/>
      <c r="AZ76" s="116"/>
      <c r="BA76" s="116"/>
      <c r="BB76" s="116"/>
      <c r="BC76" s="116"/>
      <c r="BD76" s="116"/>
      <c r="BE76" s="116"/>
      <c r="BF76" s="116"/>
      <c r="BG76" s="116"/>
      <c r="BH76" s="116"/>
      <c r="BI76" s="116"/>
      <c r="BJ76" s="116"/>
      <c r="BK76" s="116"/>
      <c r="BL76" s="116"/>
      <c r="BM76" s="116"/>
      <c r="BN76" s="116"/>
      <c r="BO76" s="116"/>
      <c r="BP76" s="116"/>
      <c r="BQ76" s="116"/>
      <c r="BR76" s="116"/>
      <c r="BS76" s="116"/>
      <c r="BT76" s="116"/>
      <c r="BU76" s="116"/>
      <c r="BV76" s="116"/>
      <c r="BW76" s="116"/>
      <c r="BX76" s="116"/>
      <c r="BY76" s="116"/>
      <c r="BZ76" s="116"/>
      <c r="CA76" s="116"/>
      <c r="CB76" s="116"/>
      <c r="CC76" s="116"/>
      <c r="CD76" s="116"/>
      <c r="CE76" s="116"/>
      <c r="CF76" s="116"/>
      <c r="CG76" s="116"/>
      <c r="CH76" s="116"/>
      <c r="CI76" s="116"/>
      <c r="CJ76" s="116"/>
      <c r="CK76" s="116"/>
      <c r="CL76" s="116"/>
      <c r="CM76" s="116"/>
      <c r="CN76" s="116"/>
      <c r="CO76" s="116"/>
      <c r="CP76" s="116"/>
      <c r="CQ76" s="116"/>
      <c r="CR76" s="116"/>
      <c r="CS76" s="116"/>
      <c r="CT76" s="116"/>
      <c r="CU76" s="116"/>
      <c r="CV76" s="116"/>
      <c r="CW76" s="116"/>
      <c r="CX76" s="116"/>
      <c r="CY76" s="116"/>
      <c r="CZ76" s="116"/>
    </row>
    <row r="77" spans="1:104" x14ac:dyDescent="0.25">
      <c r="B77" s="96" t="s">
        <v>51</v>
      </c>
      <c r="C77" s="196"/>
      <c r="D77" s="248">
        <f>D75+D74</f>
        <v>17333.333333333336</v>
      </c>
      <c r="E77" s="89">
        <f>E74+E75</f>
        <v>16666.666666666668</v>
      </c>
      <c r="F77" s="89">
        <f t="shared" ref="F77:J77" si="24">F74+F75</f>
        <v>19899.666666666668</v>
      </c>
      <c r="G77" s="89">
        <f>G74+G75</f>
        <v>20650.058333333334</v>
      </c>
      <c r="H77" s="89">
        <f t="shared" si="24"/>
        <v>19912.556250000001</v>
      </c>
      <c r="I77" s="89">
        <f t="shared" si="24"/>
        <v>19175.054166666665</v>
      </c>
      <c r="J77" s="89">
        <f t="shared" si="24"/>
        <v>15979.211805555555</v>
      </c>
      <c r="M77" s="116"/>
      <c r="N77" s="116"/>
      <c r="O77" s="116"/>
      <c r="P77" s="116"/>
      <c r="Q77" s="116"/>
      <c r="R77" s="116"/>
      <c r="S77" s="116"/>
      <c r="T77" s="116"/>
      <c r="U77" s="116"/>
      <c r="V77" s="116"/>
      <c r="W77" s="116"/>
      <c r="X77" s="116"/>
      <c r="Y77" s="116"/>
      <c r="Z77" s="116"/>
      <c r="AA77" s="116"/>
      <c r="AB77" s="116"/>
      <c r="AC77" s="116"/>
      <c r="AD77" s="116"/>
      <c r="AE77" s="116"/>
      <c r="AF77" s="116"/>
      <c r="AG77" s="116"/>
      <c r="AH77" s="116"/>
      <c r="AI77" s="116"/>
      <c r="AJ77" s="116"/>
      <c r="AK77" s="116"/>
      <c r="AL77" s="116"/>
      <c r="AM77" s="116"/>
      <c r="AN77" s="116"/>
      <c r="AO77" s="116"/>
      <c r="AP77" s="116"/>
      <c r="AQ77" s="116"/>
      <c r="AR77" s="116"/>
      <c r="AS77" s="116"/>
      <c r="AT77" s="116"/>
      <c r="AU77" s="116"/>
      <c r="AV77" s="116"/>
      <c r="AW77" s="116"/>
      <c r="AX77" s="116"/>
      <c r="AY77" s="116"/>
      <c r="AZ77" s="116"/>
      <c r="BA77" s="116"/>
      <c r="BB77" s="116"/>
      <c r="BC77" s="116"/>
      <c r="BD77" s="116"/>
      <c r="BE77" s="116"/>
      <c r="BF77" s="116"/>
      <c r="BG77" s="116"/>
      <c r="BH77" s="116"/>
      <c r="BI77" s="116"/>
      <c r="BJ77" s="116"/>
      <c r="BK77" s="116"/>
      <c r="BL77" s="116"/>
      <c r="BM77" s="116"/>
      <c r="BN77" s="116"/>
      <c r="BO77" s="116"/>
      <c r="BP77" s="116"/>
      <c r="BQ77" s="116"/>
      <c r="BR77" s="116"/>
      <c r="BS77" s="116"/>
      <c r="BT77" s="116"/>
      <c r="BU77" s="116"/>
      <c r="BV77" s="116"/>
      <c r="BW77" s="116"/>
      <c r="BX77" s="116"/>
      <c r="BY77" s="116"/>
      <c r="BZ77" s="116"/>
      <c r="CA77" s="116"/>
      <c r="CB77" s="116"/>
      <c r="CC77" s="116"/>
      <c r="CD77" s="116"/>
      <c r="CE77" s="116"/>
      <c r="CF77" s="116"/>
      <c r="CG77" s="116"/>
      <c r="CH77" s="116"/>
      <c r="CI77" s="116"/>
      <c r="CJ77" s="116"/>
      <c r="CK77" s="116"/>
      <c r="CL77" s="116"/>
      <c r="CM77" s="116"/>
      <c r="CN77" s="116"/>
      <c r="CO77" s="116"/>
      <c r="CP77" s="116"/>
      <c r="CQ77" s="116"/>
      <c r="CR77" s="116"/>
      <c r="CS77" s="116"/>
      <c r="CT77" s="116"/>
      <c r="CU77" s="116"/>
      <c r="CV77" s="116"/>
      <c r="CW77" s="116"/>
      <c r="CX77" s="116"/>
      <c r="CY77" s="116"/>
      <c r="CZ77" s="116"/>
    </row>
    <row r="78" spans="1:104" x14ac:dyDescent="0.25">
      <c r="A78" s="97"/>
      <c r="B78" s="82"/>
      <c r="C78" s="197"/>
      <c r="D78" s="99"/>
      <c r="E78" s="98"/>
      <c r="F78" s="98"/>
      <c r="G78" s="98"/>
      <c r="H78" s="98"/>
      <c r="I78" s="98"/>
      <c r="J78" s="98"/>
      <c r="M78" s="116"/>
      <c r="N78" s="116"/>
      <c r="O78" s="116"/>
      <c r="P78" s="116"/>
      <c r="Q78" s="116"/>
      <c r="R78" s="116"/>
      <c r="S78" s="116"/>
      <c r="T78" s="116"/>
      <c r="U78" s="116"/>
      <c r="V78" s="116"/>
      <c r="W78" s="116"/>
      <c r="X78" s="116"/>
      <c r="Y78" s="116"/>
      <c r="Z78" s="116"/>
      <c r="AA78" s="116"/>
      <c r="AB78" s="116"/>
      <c r="AC78" s="116"/>
      <c r="AD78" s="116"/>
      <c r="AE78" s="116"/>
      <c r="AF78" s="116"/>
      <c r="AG78" s="116"/>
      <c r="AH78" s="116"/>
      <c r="AI78" s="116"/>
      <c r="AJ78" s="116"/>
      <c r="AK78" s="116"/>
      <c r="AL78" s="116"/>
      <c r="AM78" s="116"/>
      <c r="AN78" s="116"/>
      <c r="AO78" s="116"/>
      <c r="AP78" s="116"/>
      <c r="AQ78" s="116"/>
      <c r="AR78" s="116"/>
      <c r="AS78" s="116"/>
      <c r="AT78" s="116"/>
      <c r="AU78" s="116"/>
      <c r="AV78" s="116"/>
      <c r="AW78" s="116"/>
      <c r="AX78" s="116"/>
      <c r="AY78" s="116"/>
      <c r="AZ78" s="116"/>
      <c r="BA78" s="116"/>
      <c r="BB78" s="116"/>
      <c r="BC78" s="116"/>
      <c r="BD78" s="116"/>
      <c r="BE78" s="116"/>
      <c r="BF78" s="116"/>
      <c r="BG78" s="116"/>
      <c r="BH78" s="116"/>
      <c r="BI78" s="116"/>
      <c r="BJ78" s="116"/>
      <c r="BK78" s="116"/>
      <c r="BL78" s="116"/>
      <c r="BM78" s="116"/>
      <c r="BN78" s="116"/>
      <c r="BO78" s="116"/>
      <c r="BP78" s="116"/>
      <c r="BQ78" s="116"/>
      <c r="BR78" s="116"/>
      <c r="BS78" s="116"/>
      <c r="BT78" s="116"/>
      <c r="BU78" s="116"/>
      <c r="BV78" s="116"/>
      <c r="BW78" s="116"/>
      <c r="BX78" s="116"/>
      <c r="BY78" s="116"/>
      <c r="BZ78" s="116"/>
      <c r="CA78" s="116"/>
      <c r="CB78" s="116"/>
      <c r="CC78" s="116"/>
      <c r="CD78" s="116"/>
      <c r="CE78" s="116"/>
      <c r="CF78" s="116"/>
      <c r="CG78" s="116"/>
      <c r="CH78" s="116"/>
      <c r="CI78" s="116"/>
      <c r="CJ78" s="116"/>
      <c r="CK78" s="116"/>
      <c r="CL78" s="116"/>
      <c r="CM78" s="116"/>
      <c r="CN78" s="116"/>
      <c r="CO78" s="116"/>
      <c r="CP78" s="116"/>
      <c r="CQ78" s="116"/>
      <c r="CR78" s="116"/>
      <c r="CS78" s="116"/>
      <c r="CT78" s="116"/>
      <c r="CU78" s="116"/>
      <c r="CV78" s="116"/>
      <c r="CW78" s="116"/>
      <c r="CX78" s="116"/>
      <c r="CY78" s="116"/>
      <c r="CZ78" s="116"/>
    </row>
    <row r="79" spans="1:104" x14ac:dyDescent="0.25">
      <c r="A79" t="s">
        <v>52</v>
      </c>
      <c r="C79" s="198">
        <v>0.2</v>
      </c>
      <c r="D79" s="165">
        <f>((D55+D62+D66)*0.7)*C79</f>
        <v>13762</v>
      </c>
      <c r="E79" s="165">
        <f>((E55+E62+E66)*0.7)*C79</f>
        <v>13762</v>
      </c>
      <c r="F79" s="166">
        <f>((F55+F62+F66)*0.7)*C79</f>
        <v>13762</v>
      </c>
      <c r="G79" s="166">
        <f>((G55+G62+G66)*0.7)*C79</f>
        <v>9608.2000000000007</v>
      </c>
      <c r="H79" s="166">
        <f>((H55+H62+H66)*0.7)*C79</f>
        <v>11388.58</v>
      </c>
      <c r="I79" s="166">
        <f>((I55+I62+I66)*0.7)*C79</f>
        <v>11388.58</v>
      </c>
      <c r="J79" s="166">
        <f>((J55+J62+J66)*0.7)*C79</f>
        <v>11388.58</v>
      </c>
      <c r="M79" s="116"/>
      <c r="N79" s="116"/>
      <c r="O79" s="116"/>
      <c r="P79" s="116"/>
      <c r="Q79" s="116"/>
      <c r="R79" s="116"/>
      <c r="S79" s="116"/>
      <c r="T79" s="116"/>
      <c r="U79" s="116"/>
      <c r="V79" s="116"/>
      <c r="W79" s="116"/>
      <c r="X79" s="116"/>
      <c r="Y79" s="116"/>
      <c r="Z79" s="116"/>
      <c r="AA79" s="116"/>
      <c r="AB79" s="116"/>
      <c r="AC79" s="116"/>
      <c r="AD79" s="116"/>
      <c r="AE79" s="116"/>
      <c r="AF79" s="116"/>
      <c r="AG79" s="116"/>
      <c r="AH79" s="116"/>
      <c r="AI79" s="116"/>
      <c r="AJ79" s="116"/>
      <c r="AK79" s="116"/>
      <c r="AL79" s="116"/>
      <c r="AM79" s="116"/>
      <c r="AN79" s="116"/>
      <c r="AO79" s="116"/>
      <c r="AP79" s="116"/>
      <c r="AQ79" s="116"/>
      <c r="AR79" s="116"/>
      <c r="AS79" s="116"/>
      <c r="AT79" s="116"/>
      <c r="AU79" s="116"/>
      <c r="AV79" s="116"/>
      <c r="AW79" s="116"/>
      <c r="AX79" s="116"/>
      <c r="AY79" s="116"/>
      <c r="AZ79" s="116"/>
      <c r="BA79" s="116"/>
      <c r="BB79" s="116"/>
      <c r="BC79" s="116"/>
      <c r="BD79" s="116"/>
      <c r="BE79" s="116"/>
      <c r="BF79" s="116"/>
      <c r="BG79" s="116"/>
      <c r="BH79" s="116"/>
      <c r="BI79" s="116"/>
      <c r="BJ79" s="116"/>
      <c r="BK79" s="116"/>
      <c r="BL79" s="116"/>
      <c r="BM79" s="116"/>
      <c r="BN79" s="116"/>
      <c r="BO79" s="116"/>
      <c r="BP79" s="116"/>
      <c r="BQ79" s="116"/>
      <c r="BR79" s="116"/>
      <c r="BS79" s="116"/>
      <c r="BT79" s="116"/>
      <c r="BU79" s="116"/>
      <c r="BV79" s="116"/>
      <c r="BW79" s="116"/>
      <c r="BX79" s="116"/>
      <c r="BY79" s="116"/>
      <c r="BZ79" s="116"/>
      <c r="CA79" s="116"/>
      <c r="CB79" s="116"/>
      <c r="CC79" s="116"/>
      <c r="CD79" s="116"/>
      <c r="CE79" s="116"/>
      <c r="CF79" s="116"/>
      <c r="CG79" s="116"/>
      <c r="CH79" s="116"/>
      <c r="CI79" s="116"/>
      <c r="CJ79" s="116"/>
      <c r="CK79" s="116"/>
      <c r="CL79" s="116"/>
      <c r="CM79" s="116"/>
      <c r="CN79" s="116"/>
      <c r="CO79" s="116"/>
      <c r="CP79" s="116"/>
      <c r="CQ79" s="116"/>
      <c r="CR79" s="116"/>
      <c r="CS79" s="116"/>
      <c r="CT79" s="116"/>
      <c r="CU79" s="116"/>
      <c r="CV79" s="116"/>
      <c r="CW79" s="116"/>
      <c r="CX79" s="116"/>
      <c r="CY79" s="116"/>
      <c r="CZ79" s="116"/>
    </row>
    <row r="80" spans="1:104" ht="15.75" thickBot="1" x14ac:dyDescent="0.3">
      <c r="A80" s="69" t="s">
        <v>53</v>
      </c>
      <c r="B80" s="73"/>
      <c r="C80" s="199"/>
      <c r="D80" s="163">
        <f>3300*12</f>
        <v>39600</v>
      </c>
      <c r="E80" s="224">
        <f t="shared" ref="E80:J80" si="25">3300*12</f>
        <v>39600</v>
      </c>
      <c r="F80" s="225">
        <f t="shared" si="25"/>
        <v>39600</v>
      </c>
      <c r="G80" s="225">
        <f t="shared" si="25"/>
        <v>39600</v>
      </c>
      <c r="H80" s="225">
        <f t="shared" si="25"/>
        <v>39600</v>
      </c>
      <c r="I80" s="225">
        <f t="shared" si="25"/>
        <v>39600</v>
      </c>
      <c r="J80" s="226">
        <f t="shared" si="25"/>
        <v>39600</v>
      </c>
      <c r="M80" s="116"/>
      <c r="N80" s="116"/>
      <c r="O80" s="116"/>
      <c r="P80" s="116"/>
      <c r="Q80" s="116"/>
      <c r="R80" s="116"/>
      <c r="S80" s="116"/>
      <c r="T80" s="116"/>
      <c r="U80" s="116"/>
      <c r="V80" s="116"/>
      <c r="W80" s="116"/>
      <c r="X80" s="116"/>
      <c r="Y80" s="116"/>
      <c r="Z80" s="116"/>
      <c r="AA80" s="116"/>
      <c r="AB80" s="116"/>
      <c r="AC80" s="116"/>
      <c r="AD80" s="116"/>
      <c r="AE80" s="116"/>
      <c r="AF80" s="116"/>
      <c r="AG80" s="116"/>
      <c r="AH80" s="116"/>
      <c r="AI80" s="116"/>
      <c r="AJ80" s="116"/>
      <c r="AK80" s="116"/>
      <c r="AL80" s="116"/>
      <c r="AM80" s="116"/>
      <c r="AN80" s="116"/>
      <c r="AO80" s="116"/>
      <c r="AP80" s="116"/>
      <c r="AQ80" s="116"/>
      <c r="AR80" s="116"/>
      <c r="AS80" s="116"/>
      <c r="AT80" s="116"/>
      <c r="AU80" s="116"/>
      <c r="AV80" s="116"/>
      <c r="AW80" s="116"/>
      <c r="AX80" s="116"/>
      <c r="AY80" s="116"/>
      <c r="AZ80" s="116"/>
      <c r="BA80" s="116"/>
      <c r="BB80" s="116"/>
      <c r="BC80" s="116"/>
      <c r="BD80" s="116"/>
      <c r="BE80" s="116"/>
      <c r="BF80" s="116"/>
      <c r="BG80" s="116"/>
      <c r="BH80" s="116"/>
      <c r="BI80" s="116"/>
      <c r="BJ80" s="116"/>
      <c r="BK80" s="116"/>
      <c r="BL80" s="116"/>
      <c r="BM80" s="116"/>
      <c r="BN80" s="116"/>
      <c r="BO80" s="116"/>
      <c r="BP80" s="116"/>
      <c r="BQ80" s="116"/>
      <c r="BR80" s="116"/>
      <c r="BS80" s="116"/>
      <c r="BT80" s="116"/>
      <c r="BU80" s="116"/>
      <c r="BV80" s="116"/>
      <c r="BW80" s="116"/>
      <c r="BX80" s="116"/>
      <c r="BY80" s="116"/>
      <c r="BZ80" s="116"/>
      <c r="CA80" s="116"/>
      <c r="CB80" s="116"/>
      <c r="CC80" s="116"/>
      <c r="CD80" s="116"/>
      <c r="CE80" s="116"/>
      <c r="CF80" s="116"/>
      <c r="CG80" s="116"/>
      <c r="CH80" s="116"/>
      <c r="CI80" s="116"/>
      <c r="CJ80" s="116"/>
      <c r="CK80" s="116"/>
      <c r="CL80" s="116"/>
      <c r="CM80" s="116"/>
      <c r="CN80" s="116"/>
      <c r="CO80" s="116"/>
      <c r="CP80" s="116"/>
      <c r="CQ80" s="116"/>
      <c r="CR80" s="116"/>
      <c r="CS80" s="116"/>
      <c r="CT80" s="116"/>
      <c r="CU80" s="116"/>
      <c r="CV80" s="116"/>
      <c r="CW80" s="116"/>
      <c r="CX80" s="116"/>
      <c r="CY80" s="116"/>
      <c r="CZ80" s="116"/>
    </row>
    <row r="81" spans="1:104" x14ac:dyDescent="0.25">
      <c r="D81" s="102">
        <f>0-(D80+D79)</f>
        <v>-53362</v>
      </c>
      <c r="E81" s="102">
        <f>0-(E80+E79)</f>
        <v>-53362</v>
      </c>
      <c r="F81" s="102">
        <f t="shared" ref="F81:J81" si="26">0-(F80+F79)</f>
        <v>-53362</v>
      </c>
      <c r="G81" s="102">
        <f t="shared" si="26"/>
        <v>-49208.2</v>
      </c>
      <c r="H81" s="102">
        <f t="shared" si="26"/>
        <v>-50988.58</v>
      </c>
      <c r="I81" s="102">
        <f t="shared" si="26"/>
        <v>-50988.58</v>
      </c>
      <c r="J81" s="102">
        <f t="shared" si="26"/>
        <v>-50988.58</v>
      </c>
      <c r="M81" s="116"/>
      <c r="N81" s="116"/>
      <c r="O81" s="116"/>
      <c r="P81" s="116"/>
      <c r="Q81" s="116"/>
      <c r="R81" s="116"/>
      <c r="S81" s="116"/>
      <c r="T81" s="116"/>
      <c r="U81" s="116"/>
      <c r="V81" s="116"/>
      <c r="W81" s="116"/>
      <c r="X81" s="116"/>
      <c r="Y81" s="116"/>
      <c r="Z81" s="116"/>
      <c r="AA81" s="116"/>
      <c r="AB81" s="116"/>
      <c r="AC81" s="116"/>
      <c r="AD81" s="116"/>
      <c r="AE81" s="116"/>
      <c r="AF81" s="116"/>
      <c r="AG81" s="116"/>
      <c r="AH81" s="116"/>
      <c r="AI81" s="116"/>
      <c r="AJ81" s="116"/>
      <c r="AK81" s="116"/>
      <c r="AL81" s="116"/>
      <c r="AM81" s="116"/>
      <c r="AN81" s="116"/>
      <c r="AO81" s="116"/>
      <c r="AP81" s="116"/>
      <c r="AQ81" s="116"/>
      <c r="AR81" s="116"/>
      <c r="AS81" s="116"/>
      <c r="AT81" s="116"/>
      <c r="AU81" s="116"/>
      <c r="AV81" s="116"/>
      <c r="AW81" s="116"/>
      <c r="AX81" s="116"/>
      <c r="AY81" s="116"/>
      <c r="AZ81" s="116"/>
      <c r="BA81" s="116"/>
      <c r="BB81" s="116"/>
      <c r="BC81" s="116"/>
      <c r="BD81" s="116"/>
      <c r="BE81" s="116"/>
      <c r="BF81" s="116"/>
      <c r="BG81" s="116"/>
      <c r="BH81" s="116"/>
      <c r="BI81" s="116"/>
      <c r="BJ81" s="116"/>
      <c r="BK81" s="116"/>
      <c r="BL81" s="116"/>
      <c r="BM81" s="116"/>
      <c r="BN81" s="116"/>
      <c r="BO81" s="116"/>
      <c r="BP81" s="116"/>
      <c r="BQ81" s="116"/>
      <c r="BR81" s="116"/>
      <c r="BS81" s="116"/>
      <c r="BT81" s="116"/>
      <c r="BU81" s="116"/>
      <c r="BV81" s="116"/>
      <c r="BW81" s="116"/>
      <c r="BX81" s="116"/>
      <c r="BY81" s="116"/>
      <c r="BZ81" s="116"/>
      <c r="CA81" s="116"/>
      <c r="CB81" s="116"/>
      <c r="CC81" s="116"/>
      <c r="CD81" s="116"/>
      <c r="CE81" s="116"/>
      <c r="CF81" s="116"/>
      <c r="CG81" s="116"/>
      <c r="CH81" s="116"/>
      <c r="CI81" s="116"/>
      <c r="CJ81" s="116"/>
      <c r="CK81" s="116"/>
      <c r="CL81" s="116"/>
      <c r="CM81" s="116"/>
      <c r="CN81" s="116"/>
      <c r="CO81" s="116"/>
      <c r="CP81" s="116"/>
      <c r="CQ81" s="116"/>
      <c r="CR81" s="116"/>
      <c r="CS81" s="116"/>
      <c r="CT81" s="116"/>
      <c r="CU81" s="116"/>
      <c r="CV81" s="116"/>
      <c r="CW81" s="116"/>
      <c r="CX81" s="116"/>
      <c r="CY81" s="116"/>
      <c r="CZ81" s="116"/>
    </row>
    <row r="82" spans="1:104" ht="15.75" thickBot="1" x14ac:dyDescent="0.3">
      <c r="D82" s="161"/>
      <c r="E82" s="161"/>
      <c r="F82" s="161"/>
      <c r="G82" s="161"/>
      <c r="H82" s="161"/>
      <c r="I82" s="161"/>
      <c r="J82" s="161"/>
      <c r="M82" s="116"/>
      <c r="N82" s="116"/>
      <c r="O82" s="116"/>
      <c r="P82" s="116"/>
      <c r="Q82" s="116"/>
      <c r="R82" s="116"/>
      <c r="S82" s="116"/>
      <c r="T82" s="116"/>
      <c r="U82" s="116"/>
      <c r="V82" s="116"/>
      <c r="W82" s="116"/>
      <c r="X82" s="116"/>
      <c r="Y82" s="116"/>
      <c r="Z82" s="116"/>
      <c r="AA82" s="116"/>
      <c r="AB82" s="116"/>
      <c r="AC82" s="116"/>
      <c r="AD82" s="116"/>
      <c r="AE82" s="116"/>
      <c r="AF82" s="116"/>
      <c r="AG82" s="116"/>
      <c r="AH82" s="116"/>
      <c r="AI82" s="116"/>
      <c r="AJ82" s="116"/>
      <c r="AK82" s="116"/>
      <c r="AL82" s="116"/>
      <c r="AM82" s="116"/>
      <c r="AN82" s="116"/>
      <c r="AO82" s="116"/>
      <c r="AP82" s="116"/>
      <c r="AQ82" s="116"/>
      <c r="AR82" s="116"/>
      <c r="AS82" s="116"/>
      <c r="AT82" s="116"/>
      <c r="AU82" s="116"/>
      <c r="AV82" s="116"/>
      <c r="AW82" s="116"/>
      <c r="AX82" s="116"/>
      <c r="AY82" s="116"/>
      <c r="AZ82" s="116"/>
      <c r="BA82" s="116"/>
      <c r="BB82" s="116"/>
      <c r="BC82" s="116"/>
      <c r="BD82" s="116"/>
      <c r="BE82" s="116"/>
      <c r="BF82" s="116"/>
      <c r="BG82" s="116"/>
      <c r="BH82" s="116"/>
      <c r="BI82" s="116"/>
      <c r="BJ82" s="116"/>
      <c r="BK82" s="116"/>
      <c r="BL82" s="116"/>
      <c r="BM82" s="116"/>
      <c r="BN82" s="116"/>
      <c r="BO82" s="116"/>
      <c r="BP82" s="116"/>
      <c r="BQ82" s="116"/>
      <c r="BR82" s="116"/>
      <c r="BS82" s="116"/>
      <c r="BT82" s="116"/>
      <c r="BU82" s="116"/>
      <c r="BV82" s="116"/>
      <c r="BW82" s="116"/>
      <c r="BX82" s="116"/>
      <c r="BY82" s="116"/>
      <c r="BZ82" s="116"/>
      <c r="CA82" s="116"/>
      <c r="CB82" s="116"/>
      <c r="CC82" s="116"/>
      <c r="CD82" s="116"/>
      <c r="CE82" s="116"/>
      <c r="CF82" s="116"/>
      <c r="CG82" s="116"/>
      <c r="CH82" s="116"/>
      <c r="CI82" s="116"/>
      <c r="CJ82" s="116"/>
      <c r="CK82" s="116"/>
      <c r="CL82" s="116"/>
      <c r="CM82" s="116"/>
      <c r="CN82" s="116"/>
      <c r="CO82" s="116"/>
      <c r="CP82" s="116"/>
      <c r="CQ82" s="116"/>
      <c r="CR82" s="116"/>
      <c r="CS82" s="116"/>
      <c r="CT82" s="116"/>
      <c r="CU82" s="116"/>
      <c r="CV82" s="116"/>
      <c r="CW82" s="116"/>
      <c r="CX82" s="116"/>
      <c r="CY82" s="116"/>
      <c r="CZ82" s="116"/>
    </row>
    <row r="83" spans="1:104" ht="30.75" thickTop="1" x14ac:dyDescent="0.25">
      <c r="A83" s="10" t="s">
        <v>54</v>
      </c>
      <c r="D83" s="160">
        <f>D55+D62+D66+D71-D77+D81</f>
        <v>27604.666666666657</v>
      </c>
      <c r="E83" s="160">
        <f>E55+E62+E66+E71-E77+E81</f>
        <v>8271.3333333333285</v>
      </c>
      <c r="F83" s="160">
        <f>F55+F62+F66+F71-F77+F81+F76</f>
        <v>25038.333333333328</v>
      </c>
      <c r="G83" s="160">
        <f>G55+G62+G66+G71-G77+G81+G76</f>
        <v>-1228.2583333333314</v>
      </c>
      <c r="H83" s="160">
        <f>H55+H62+H66+H71-H77+H81</f>
        <v>10445.863749999997</v>
      </c>
      <c r="I83" s="160">
        <f>I55+I62+I66+I71-I77+I81</f>
        <v>11183.36583333333</v>
      </c>
      <c r="J83" s="160">
        <f>J55+J62+J66+J71-J77+J81</f>
        <v>14379.208194444444</v>
      </c>
      <c r="K83" s="252" t="s">
        <v>118</v>
      </c>
      <c r="M83" s="116"/>
      <c r="N83" s="116"/>
      <c r="O83" s="116"/>
      <c r="P83" s="116"/>
      <c r="Q83" s="116"/>
      <c r="R83" s="116"/>
      <c r="S83" s="116"/>
      <c r="T83" s="116"/>
      <c r="U83" s="116"/>
      <c r="V83" s="116"/>
      <c r="W83" s="116"/>
      <c r="X83" s="116"/>
      <c r="Y83" s="116"/>
      <c r="Z83" s="116"/>
      <c r="AA83" s="116"/>
      <c r="AB83" s="116"/>
      <c r="AC83" s="116"/>
      <c r="AD83" s="116"/>
      <c r="AE83" s="116"/>
      <c r="AF83" s="116"/>
      <c r="AG83" s="116"/>
      <c r="AH83" s="116"/>
      <c r="AI83" s="116"/>
      <c r="AJ83" s="116"/>
      <c r="AK83" s="116"/>
      <c r="AL83" s="116"/>
      <c r="AM83" s="116"/>
      <c r="AN83" s="116"/>
      <c r="AO83" s="116"/>
      <c r="AP83" s="116"/>
      <c r="AQ83" s="116"/>
      <c r="AR83" s="116"/>
      <c r="AS83" s="116"/>
      <c r="AT83" s="116"/>
      <c r="AU83" s="116"/>
      <c r="AV83" s="116"/>
      <c r="AW83" s="116"/>
      <c r="AX83" s="116"/>
      <c r="AY83" s="116"/>
      <c r="AZ83" s="116"/>
      <c r="BA83" s="116"/>
      <c r="BB83" s="116"/>
      <c r="BC83" s="116"/>
      <c r="BD83" s="116"/>
      <c r="BE83" s="116"/>
      <c r="BF83" s="116"/>
      <c r="BG83" s="116"/>
      <c r="BH83" s="116"/>
      <c r="BI83" s="116"/>
      <c r="BJ83" s="116"/>
      <c r="BK83" s="116"/>
      <c r="BL83" s="116"/>
      <c r="BM83" s="116"/>
      <c r="BN83" s="116"/>
      <c r="BO83" s="116"/>
      <c r="BP83" s="116"/>
      <c r="BQ83" s="116"/>
      <c r="BR83" s="116"/>
      <c r="BS83" s="116"/>
      <c r="BT83" s="116"/>
      <c r="BU83" s="116"/>
      <c r="BV83" s="116"/>
      <c r="BW83" s="116"/>
      <c r="BX83" s="116"/>
      <c r="BY83" s="116"/>
      <c r="BZ83" s="116"/>
      <c r="CA83" s="116"/>
      <c r="CB83" s="116"/>
      <c r="CC83" s="116"/>
      <c r="CD83" s="116"/>
      <c r="CE83" s="116"/>
      <c r="CF83" s="116"/>
      <c r="CG83" s="116"/>
      <c r="CH83" s="116"/>
      <c r="CI83" s="116"/>
      <c r="CJ83" s="116"/>
      <c r="CK83" s="116"/>
      <c r="CL83" s="116"/>
      <c r="CM83" s="116"/>
      <c r="CN83" s="116"/>
      <c r="CO83" s="116"/>
      <c r="CP83" s="116"/>
      <c r="CQ83" s="116"/>
      <c r="CR83" s="116"/>
      <c r="CS83" s="116"/>
      <c r="CT83" s="116"/>
      <c r="CU83" s="116"/>
      <c r="CV83" s="116"/>
      <c r="CW83" s="116"/>
      <c r="CX83" s="116"/>
      <c r="CY83" s="116"/>
      <c r="CZ83" s="116"/>
    </row>
    <row r="84" spans="1:104" hidden="1" x14ac:dyDescent="0.25">
      <c r="A84" s="108" t="s">
        <v>13</v>
      </c>
      <c r="B84" s="122" t="s">
        <v>55</v>
      </c>
      <c r="C84" s="200"/>
      <c r="D84" s="160">
        <f t="shared" ref="D84:E84" si="27">D56+D63+D67+D72-D78+D82</f>
        <v>0.25499351491569389</v>
      </c>
      <c r="E84" s="160">
        <f t="shared" si="27"/>
        <v>0.25499351491569389</v>
      </c>
      <c r="F84" s="160">
        <f t="shared" ref="F84:G84" si="28">F56+F63+F67+F72-F78+F82+F77</f>
        <v>19899.921660181582</v>
      </c>
      <c r="G84" s="160">
        <f t="shared" si="28"/>
        <v>20650.251206334488</v>
      </c>
      <c r="H84" s="160">
        <f t="shared" ref="H84:J84" si="29">H56+H63+H67+H72-H78+H82</f>
        <v>0.22072354407985956</v>
      </c>
      <c r="I84" s="160">
        <f t="shared" si="29"/>
        <v>0.22072354407985956</v>
      </c>
      <c r="J84" s="160">
        <f t="shared" si="29"/>
        <v>0.22072354407985956</v>
      </c>
      <c r="M84" s="116"/>
      <c r="N84" s="116"/>
      <c r="O84" s="116"/>
      <c r="P84" s="116"/>
      <c r="Q84" s="116"/>
      <c r="R84" s="116"/>
      <c r="S84" s="116"/>
      <c r="T84" s="116"/>
      <c r="U84" s="116"/>
      <c r="V84" s="116"/>
      <c r="W84" s="116"/>
      <c r="X84" s="116"/>
      <c r="Y84" s="116"/>
      <c r="Z84" s="116"/>
      <c r="AA84" s="116"/>
      <c r="AB84" s="116"/>
      <c r="AC84" s="116"/>
      <c r="AD84" s="116"/>
      <c r="AE84" s="116"/>
      <c r="AF84" s="116"/>
      <c r="AG84" s="116"/>
      <c r="AH84" s="116"/>
      <c r="AI84" s="116"/>
      <c r="AJ84" s="116"/>
      <c r="AK84" s="116"/>
      <c r="AL84" s="116"/>
      <c r="AM84" s="116"/>
      <c r="AN84" s="116"/>
      <c r="AO84" s="116"/>
      <c r="AP84" s="116"/>
      <c r="AQ84" s="116"/>
      <c r="AR84" s="116"/>
      <c r="AS84" s="116"/>
      <c r="AT84" s="116"/>
      <c r="AU84" s="116"/>
      <c r="AV84" s="116"/>
      <c r="AW84" s="116"/>
      <c r="AX84" s="116"/>
      <c r="AY84" s="116"/>
      <c r="AZ84" s="116"/>
      <c r="BA84" s="116"/>
      <c r="BB84" s="116"/>
      <c r="BC84" s="116"/>
      <c r="BD84" s="116"/>
      <c r="BE84" s="116"/>
      <c r="BF84" s="116"/>
      <c r="BG84" s="116"/>
      <c r="BH84" s="116"/>
      <c r="BI84" s="116"/>
      <c r="BJ84" s="116"/>
      <c r="BK84" s="116"/>
      <c r="BL84" s="116"/>
      <c r="BM84" s="116"/>
      <c r="BN84" s="116"/>
      <c r="BO84" s="116"/>
      <c r="BP84" s="116"/>
      <c r="BQ84" s="116"/>
      <c r="BR84" s="116"/>
      <c r="BS84" s="116"/>
      <c r="BT84" s="116"/>
      <c r="BU84" s="116"/>
      <c r="BV84" s="116"/>
      <c r="BW84" s="116"/>
      <c r="BX84" s="116"/>
      <c r="BY84" s="116"/>
      <c r="BZ84" s="116"/>
      <c r="CA84" s="116"/>
      <c r="CB84" s="116"/>
      <c r="CC84" s="116"/>
      <c r="CD84" s="116"/>
      <c r="CE84" s="116"/>
      <c r="CF84" s="116"/>
      <c r="CG84" s="116"/>
      <c r="CH84" s="116"/>
      <c r="CI84" s="116"/>
      <c r="CJ84" s="116"/>
      <c r="CK84" s="116"/>
      <c r="CL84" s="116"/>
      <c r="CM84" s="116"/>
      <c r="CN84" s="116"/>
      <c r="CO84" s="116"/>
      <c r="CP84" s="116"/>
      <c r="CQ84" s="116"/>
      <c r="CR84" s="116"/>
      <c r="CS84" s="116"/>
      <c r="CT84" s="116"/>
      <c r="CU84" s="116"/>
      <c r="CV84" s="116"/>
      <c r="CW84" s="116"/>
      <c r="CX84" s="116"/>
      <c r="CY84" s="116"/>
      <c r="CZ84" s="116"/>
    </row>
    <row r="85" spans="1:104" s="26" customFormat="1" hidden="1" x14ac:dyDescent="0.25">
      <c r="A85" s="52" t="s">
        <v>30</v>
      </c>
      <c r="B85" s="123" t="s">
        <v>56</v>
      </c>
      <c r="C85" s="198"/>
      <c r="D85" s="160">
        <f t="shared" ref="D85:E85" si="30">D57+D64+D68+D73-D79+D83</f>
        <v>93842.666666666657</v>
      </c>
      <c r="E85" s="160">
        <f t="shared" si="30"/>
        <v>121176</v>
      </c>
      <c r="F85" s="160">
        <f t="shared" ref="F85:G85" si="31">F57+F64+F68+F73-F79+F83+F78</f>
        <v>262609.66666666669</v>
      </c>
      <c r="G85" s="160">
        <f t="shared" si="31"/>
        <v>107163.87500000001</v>
      </c>
      <c r="H85" s="160">
        <f t="shared" ref="H85:J85" si="32">H57+H64+H68+H73-H79+H83</f>
        <v>102307.57541666666</v>
      </c>
      <c r="I85" s="160">
        <f t="shared" si="32"/>
        <v>88295.035833333328</v>
      </c>
      <c r="J85" s="160">
        <f t="shared" si="32"/>
        <v>76740.836527777778</v>
      </c>
      <c r="K85" s="10"/>
      <c r="L85" s="10"/>
      <c r="M85" s="118"/>
      <c r="N85" s="118"/>
      <c r="O85" s="118"/>
      <c r="P85" s="118"/>
      <c r="Q85" s="118"/>
      <c r="R85" s="118"/>
      <c r="S85" s="118"/>
      <c r="T85" s="118"/>
      <c r="U85" s="118"/>
      <c r="V85" s="118"/>
      <c r="W85" s="118"/>
      <c r="X85" s="118"/>
      <c r="Y85" s="118"/>
      <c r="Z85" s="118"/>
      <c r="AA85" s="118"/>
      <c r="AB85" s="118"/>
      <c r="AC85" s="118"/>
      <c r="AD85" s="118"/>
      <c r="AE85" s="118"/>
      <c r="AF85" s="118"/>
      <c r="AG85" s="118"/>
      <c r="AH85" s="118"/>
      <c r="AI85" s="118"/>
      <c r="AJ85" s="118"/>
      <c r="AK85" s="118"/>
      <c r="AL85" s="118"/>
      <c r="AM85" s="118"/>
      <c r="AN85" s="118"/>
      <c r="AO85" s="118"/>
      <c r="AP85" s="118"/>
      <c r="AQ85" s="118"/>
      <c r="AR85" s="118"/>
      <c r="AS85" s="118"/>
      <c r="AT85" s="118"/>
      <c r="AU85" s="118"/>
      <c r="AV85" s="118"/>
      <c r="AW85" s="118"/>
      <c r="AX85" s="118"/>
      <c r="AY85" s="118"/>
      <c r="AZ85" s="118"/>
      <c r="BA85" s="118"/>
      <c r="BB85" s="118"/>
      <c r="BC85" s="118"/>
      <c r="BD85" s="118"/>
      <c r="BE85" s="118"/>
      <c r="BF85" s="118"/>
      <c r="BG85" s="118"/>
      <c r="BH85" s="118"/>
      <c r="BI85" s="118"/>
      <c r="BJ85" s="118"/>
      <c r="BK85" s="118"/>
      <c r="BL85" s="118"/>
      <c r="BM85" s="118"/>
      <c r="BN85" s="118"/>
      <c r="BO85" s="118"/>
      <c r="BP85" s="118"/>
      <c r="BQ85" s="118"/>
      <c r="BR85" s="118"/>
      <c r="BS85" s="118"/>
      <c r="BT85" s="118"/>
      <c r="BU85" s="118"/>
      <c r="BV85" s="118"/>
      <c r="BW85" s="118"/>
      <c r="BX85" s="118"/>
      <c r="BY85" s="118"/>
      <c r="BZ85" s="118"/>
      <c r="CA85" s="118"/>
      <c r="CB85" s="118"/>
      <c r="CC85" s="118"/>
      <c r="CD85" s="118"/>
      <c r="CE85" s="118"/>
      <c r="CF85" s="118"/>
      <c r="CG85" s="118"/>
      <c r="CH85" s="118"/>
      <c r="CI85" s="118"/>
      <c r="CJ85" s="118"/>
      <c r="CK85" s="118"/>
      <c r="CL85" s="118"/>
      <c r="CM85" s="118"/>
      <c r="CN85" s="118"/>
      <c r="CO85" s="118"/>
      <c r="CP85" s="118"/>
      <c r="CQ85" s="118"/>
      <c r="CR85" s="118"/>
      <c r="CS85" s="118"/>
      <c r="CT85" s="118"/>
      <c r="CU85" s="118"/>
      <c r="CV85" s="118"/>
      <c r="CW85" s="118"/>
      <c r="CX85" s="118"/>
      <c r="CY85" s="118"/>
      <c r="CZ85" s="118"/>
    </row>
    <row r="86" spans="1:104" hidden="1" x14ac:dyDescent="0.25">
      <c r="A86" s="5"/>
      <c r="B86" s="10" t="s">
        <v>57</v>
      </c>
      <c r="C86" s="193"/>
      <c r="D86" s="160">
        <f t="shared" ref="D86:E86" si="33">D58+D65+D69+D74-D80+D84</f>
        <v>-26266.41167315175</v>
      </c>
      <c r="E86" s="160">
        <f t="shared" si="33"/>
        <v>13733.588326848252</v>
      </c>
      <c r="F86" s="160">
        <f t="shared" ref="F86:G86" si="34">F58+F65+F69+F74-F80+F84+F79</f>
        <v>7394.9216601815824</v>
      </c>
      <c r="G86" s="160">
        <f t="shared" si="34"/>
        <v>5408.4928730011561</v>
      </c>
      <c r="H86" s="160">
        <f t="shared" ref="H86:J86" si="35">H58+H65+H69+H74-H80+H84</f>
        <v>-24849.737609789252</v>
      </c>
      <c r="I86" s="160">
        <f t="shared" si="35"/>
        <v>-24849.737609789256</v>
      </c>
      <c r="J86" s="160">
        <f t="shared" si="35"/>
        <v>-27308.077887567029</v>
      </c>
      <c r="R86" s="116"/>
      <c r="S86" s="116"/>
      <c r="T86" s="116"/>
      <c r="U86" s="116"/>
      <c r="V86" s="116"/>
      <c r="W86" s="116"/>
      <c r="X86" s="116"/>
      <c r="Y86" s="116"/>
      <c r="Z86" s="116"/>
      <c r="AA86" s="116"/>
      <c r="AB86" s="116"/>
      <c r="AC86" s="116"/>
      <c r="AD86" s="116"/>
      <c r="AE86" s="116"/>
      <c r="AF86" s="116"/>
      <c r="AG86" s="116"/>
      <c r="AH86" s="116"/>
      <c r="AI86" s="116"/>
      <c r="AJ86" s="116"/>
      <c r="AK86" s="116"/>
      <c r="AL86" s="116"/>
      <c r="AM86" s="116"/>
      <c r="AN86" s="116"/>
      <c r="AO86" s="116"/>
      <c r="AP86" s="116"/>
      <c r="AQ86" s="116"/>
      <c r="AR86" s="116"/>
      <c r="AS86" s="116"/>
      <c r="AT86" s="116"/>
      <c r="AU86" s="116"/>
      <c r="AV86" s="116"/>
      <c r="AW86" s="116"/>
      <c r="AX86" s="116"/>
      <c r="AY86" s="116"/>
      <c r="AZ86" s="116"/>
      <c r="BA86" s="116"/>
      <c r="BB86" s="116"/>
      <c r="BC86" s="116"/>
      <c r="BD86" s="116"/>
      <c r="BE86" s="116"/>
      <c r="BF86" s="116"/>
      <c r="BG86" s="116"/>
      <c r="BH86" s="116"/>
      <c r="BI86" s="116"/>
      <c r="BJ86" s="116"/>
      <c r="BK86" s="116"/>
      <c r="BL86" s="116"/>
      <c r="BM86" s="116"/>
      <c r="BN86" s="116"/>
      <c r="BO86" s="116"/>
      <c r="BP86" s="116"/>
      <c r="BQ86" s="116"/>
      <c r="BR86" s="116"/>
      <c r="BS86" s="116"/>
      <c r="BT86" s="116"/>
      <c r="BU86" s="116"/>
      <c r="BV86" s="116"/>
      <c r="BW86" s="116"/>
      <c r="BX86" s="116"/>
      <c r="BY86" s="116"/>
      <c r="BZ86" s="116"/>
      <c r="CA86" s="116"/>
      <c r="CB86" s="116"/>
      <c r="CC86" s="116"/>
      <c r="CD86" s="116"/>
      <c r="CE86" s="116"/>
      <c r="CF86" s="116"/>
      <c r="CG86" s="116"/>
      <c r="CH86" s="116"/>
      <c r="CI86" s="116"/>
      <c r="CJ86" s="116"/>
      <c r="CK86" s="116"/>
      <c r="CL86" s="116"/>
      <c r="CM86" s="116"/>
      <c r="CN86" s="116"/>
      <c r="CO86" s="116"/>
      <c r="CP86" s="116"/>
      <c r="CQ86" s="116"/>
      <c r="CR86" s="116"/>
      <c r="CS86" s="116"/>
      <c r="CT86" s="116"/>
      <c r="CU86" s="116"/>
      <c r="CV86" s="116"/>
      <c r="CW86" s="116"/>
      <c r="CX86" s="116"/>
      <c r="CY86" s="116"/>
      <c r="CZ86" s="116"/>
    </row>
    <row r="87" spans="1:104" hidden="1" x14ac:dyDescent="0.25">
      <c r="D87" s="160">
        <f t="shared" ref="D87:E87" si="36">D59+D66+D70+D75-D81+D85</f>
        <v>151204.66666666666</v>
      </c>
      <c r="E87" s="160">
        <f t="shared" si="36"/>
        <v>177871.33333333334</v>
      </c>
      <c r="F87" s="160">
        <f t="shared" ref="F87:G87" si="37">F59+F66+F70+F75-F81+F85+F80</f>
        <v>404138.33333333337</v>
      </c>
      <c r="G87" s="160">
        <f t="shared" si="37"/>
        <v>201872.09166666667</v>
      </c>
      <c r="H87" s="160">
        <f t="shared" ref="H87:J87" si="38">H59+H66+H70+H75-H81+H85</f>
        <v>158458.66999999998</v>
      </c>
      <c r="I87" s="160">
        <f t="shared" si="38"/>
        <v>143708.62833333333</v>
      </c>
      <c r="J87" s="160">
        <f t="shared" si="38"/>
        <v>131416.92694444445</v>
      </c>
      <c r="R87" s="116"/>
      <c r="S87" s="116"/>
      <c r="T87" s="116"/>
      <c r="U87" s="116"/>
      <c r="V87" s="116"/>
      <c r="W87" s="116"/>
      <c r="X87" s="116"/>
      <c r="Y87" s="116"/>
      <c r="Z87" s="116"/>
      <c r="AA87" s="116"/>
      <c r="AB87" s="116"/>
      <c r="AC87" s="116"/>
      <c r="AD87" s="116"/>
      <c r="AE87" s="116"/>
      <c r="AF87" s="116"/>
      <c r="AG87" s="116"/>
      <c r="AH87" s="116"/>
      <c r="AI87" s="116"/>
      <c r="AJ87" s="116"/>
      <c r="AK87" s="116"/>
      <c r="AL87" s="116"/>
      <c r="AM87" s="116"/>
      <c r="AN87" s="116"/>
      <c r="AO87" s="116"/>
      <c r="AP87" s="116"/>
      <c r="AQ87" s="116"/>
      <c r="AR87" s="116"/>
      <c r="AS87" s="116"/>
      <c r="AT87" s="116"/>
      <c r="AU87" s="116"/>
      <c r="AV87" s="116"/>
      <c r="AW87" s="116"/>
      <c r="AX87" s="116"/>
      <c r="AY87" s="116"/>
      <c r="AZ87" s="116"/>
      <c r="BA87" s="116"/>
      <c r="BB87" s="116"/>
      <c r="BC87" s="116"/>
      <c r="BD87" s="116"/>
      <c r="BE87" s="116"/>
      <c r="BF87" s="116"/>
      <c r="BG87" s="116"/>
      <c r="BH87" s="116"/>
      <c r="BI87" s="116"/>
      <c r="BJ87" s="116"/>
      <c r="BK87" s="116"/>
      <c r="BL87" s="116"/>
      <c r="BM87" s="116"/>
      <c r="BN87" s="116"/>
      <c r="BO87" s="116"/>
      <c r="BP87" s="116"/>
      <c r="BQ87" s="116"/>
      <c r="BR87" s="116"/>
      <c r="BS87" s="116"/>
      <c r="BT87" s="116"/>
      <c r="BU87" s="116"/>
      <c r="BV87" s="116"/>
      <c r="BW87" s="116"/>
      <c r="BX87" s="116"/>
      <c r="BY87" s="116"/>
      <c r="BZ87" s="116"/>
      <c r="CA87" s="116"/>
      <c r="CB87" s="116"/>
      <c r="CC87" s="116"/>
      <c r="CD87" s="116"/>
      <c r="CE87" s="116"/>
      <c r="CF87" s="116"/>
      <c r="CG87" s="116"/>
      <c r="CH87" s="116"/>
      <c r="CI87" s="116"/>
      <c r="CJ87" s="116"/>
      <c r="CK87" s="116"/>
      <c r="CL87" s="116"/>
      <c r="CM87" s="116"/>
      <c r="CN87" s="116"/>
      <c r="CO87" s="116"/>
      <c r="CP87" s="116"/>
      <c r="CQ87" s="116"/>
      <c r="CR87" s="116"/>
      <c r="CS87" s="116"/>
      <c r="CT87" s="116"/>
      <c r="CU87" s="116"/>
      <c r="CV87" s="116"/>
      <c r="CW87" s="116"/>
      <c r="CX87" s="116"/>
      <c r="CY87" s="116"/>
      <c r="CZ87" s="116"/>
    </row>
    <row r="88" spans="1:104" ht="15.75" hidden="1" thickBot="1" x14ac:dyDescent="0.3">
      <c r="A88" s="74"/>
      <c r="B88" s="88" t="s">
        <v>58</v>
      </c>
      <c r="C88" s="190"/>
      <c r="D88" s="160">
        <f t="shared" ref="D88:E88" si="39">D60+D67+D71+D76-D82+D86</f>
        <v>-26266.41167315175</v>
      </c>
      <c r="E88" s="160">
        <f t="shared" si="39"/>
        <v>-6266.4116731517479</v>
      </c>
      <c r="F88" s="160">
        <f t="shared" ref="F88:G88" si="40">F60+F67+F71+F76-F82+F86+F81</f>
        <v>-45967.078339818414</v>
      </c>
      <c r="G88" s="160">
        <f t="shared" si="40"/>
        <v>-43799.707126998837</v>
      </c>
      <c r="H88" s="160">
        <f t="shared" ref="H88:J88" si="41">H60+H67+H71+H76-H82+H86</f>
        <v>-24849.737609789252</v>
      </c>
      <c r="I88" s="160">
        <f t="shared" si="41"/>
        <v>-24849.737609789256</v>
      </c>
      <c r="J88" s="160">
        <f t="shared" si="41"/>
        <v>-27308.077887567029</v>
      </c>
      <c r="R88" s="116"/>
      <c r="S88" s="116"/>
      <c r="T88" s="116"/>
      <c r="U88" s="116"/>
      <c r="V88" s="116"/>
      <c r="W88" s="116"/>
      <c r="X88" s="116"/>
      <c r="Y88" s="116"/>
      <c r="Z88" s="116"/>
      <c r="AA88" s="116"/>
      <c r="AB88" s="116"/>
      <c r="AC88" s="116"/>
      <c r="AD88" s="116"/>
      <c r="AE88" s="116"/>
      <c r="AF88" s="116"/>
      <c r="AG88" s="116"/>
      <c r="AH88" s="116"/>
      <c r="AI88" s="116"/>
      <c r="AJ88" s="116"/>
      <c r="AK88" s="116"/>
      <c r="AL88" s="116"/>
      <c r="AM88" s="116"/>
      <c r="AN88" s="116"/>
      <c r="AO88" s="116"/>
      <c r="AP88" s="116"/>
      <c r="AQ88" s="116"/>
      <c r="AR88" s="116"/>
      <c r="AS88" s="116"/>
      <c r="AT88" s="116"/>
      <c r="AU88" s="116"/>
      <c r="AV88" s="116"/>
      <c r="AW88" s="116"/>
      <c r="AX88" s="116"/>
      <c r="AY88" s="116"/>
      <c r="AZ88" s="116"/>
      <c r="BA88" s="116"/>
      <c r="BB88" s="116"/>
      <c r="BC88" s="116"/>
      <c r="BD88" s="116"/>
      <c r="BE88" s="116"/>
      <c r="BF88" s="116"/>
      <c r="BG88" s="116"/>
      <c r="BH88" s="116"/>
      <c r="BI88" s="116"/>
      <c r="BJ88" s="116"/>
      <c r="BK88" s="116"/>
      <c r="BL88" s="116"/>
      <c r="BM88" s="116"/>
      <c r="BN88" s="116"/>
      <c r="BO88" s="116"/>
      <c r="BP88" s="116"/>
      <c r="BQ88" s="116"/>
      <c r="BR88" s="116"/>
      <c r="BS88" s="116"/>
      <c r="BT88" s="116"/>
      <c r="BU88" s="116"/>
      <c r="BV88" s="116"/>
      <c r="BW88" s="116"/>
      <c r="BX88" s="116"/>
      <c r="BY88" s="116"/>
      <c r="BZ88" s="116"/>
      <c r="CA88" s="116"/>
      <c r="CB88" s="116"/>
      <c r="CC88" s="116"/>
      <c r="CD88" s="116"/>
      <c r="CE88" s="116"/>
      <c r="CF88" s="116"/>
      <c r="CG88" s="116"/>
      <c r="CH88" s="116"/>
      <c r="CI88" s="116"/>
      <c r="CJ88" s="116"/>
      <c r="CK88" s="116"/>
      <c r="CL88" s="116"/>
      <c r="CM88" s="116"/>
      <c r="CN88" s="116"/>
      <c r="CO88" s="116"/>
      <c r="CP88" s="116"/>
      <c r="CQ88" s="116"/>
      <c r="CR88" s="116"/>
      <c r="CS88" s="116"/>
      <c r="CT88" s="116"/>
      <c r="CU88" s="116"/>
      <c r="CV88" s="116"/>
      <c r="CW88" s="116"/>
      <c r="CX88" s="116"/>
      <c r="CY88" s="116"/>
      <c r="CZ88" s="116"/>
    </row>
    <row r="89" spans="1:104" hidden="1" x14ac:dyDescent="0.25">
      <c r="A89" s="51"/>
      <c r="B89" s="9"/>
      <c r="C89" s="201"/>
      <c r="D89" s="160">
        <f t="shared" ref="D89:E89" si="42">D61+D68+D72+D77-D83+D87</f>
        <v>140933.33333333334</v>
      </c>
      <c r="E89" s="160">
        <f t="shared" si="42"/>
        <v>246266.66666666669</v>
      </c>
      <c r="F89" s="160">
        <f t="shared" ref="F89:G89" si="43">F61+F68+F72+F77-F83+F87+F82</f>
        <v>518999.66666666669</v>
      </c>
      <c r="G89" s="160">
        <f t="shared" si="43"/>
        <v>223750.40833333333</v>
      </c>
      <c r="H89" s="160">
        <f t="shared" ref="H89:J89" si="44">H61+H68+H72+H77-H83+H87</f>
        <v>167925.36249999999</v>
      </c>
      <c r="I89" s="160">
        <f t="shared" si="44"/>
        <v>151700.31666666665</v>
      </c>
      <c r="J89" s="160">
        <f t="shared" si="44"/>
        <v>133016.93055555556</v>
      </c>
      <c r="R89" s="116"/>
      <c r="S89" s="116"/>
      <c r="T89" s="116"/>
      <c r="U89" s="116"/>
      <c r="V89" s="116"/>
      <c r="W89" s="116"/>
      <c r="X89" s="116"/>
      <c r="Y89" s="116"/>
      <c r="Z89" s="116"/>
      <c r="AA89" s="116"/>
      <c r="AB89" s="116"/>
      <c r="AC89" s="116"/>
      <c r="AD89" s="116"/>
      <c r="AE89" s="116"/>
      <c r="AF89" s="116"/>
      <c r="AG89" s="116"/>
      <c r="AH89" s="116"/>
      <c r="AI89" s="116"/>
      <c r="AJ89" s="116"/>
      <c r="AK89" s="116"/>
      <c r="AL89" s="116"/>
      <c r="AM89" s="116"/>
      <c r="AN89" s="116"/>
      <c r="AO89" s="116"/>
      <c r="AP89" s="116"/>
      <c r="AQ89" s="116"/>
      <c r="AR89" s="116"/>
      <c r="AS89" s="116"/>
      <c r="AT89" s="116"/>
      <c r="AU89" s="116"/>
      <c r="AV89" s="116"/>
      <c r="AW89" s="116"/>
      <c r="AX89" s="116"/>
      <c r="AY89" s="116"/>
      <c r="AZ89" s="116"/>
      <c r="BA89" s="116"/>
      <c r="BB89" s="116"/>
      <c r="BC89" s="116"/>
      <c r="BD89" s="116"/>
      <c r="BE89" s="116"/>
      <c r="BF89" s="116"/>
      <c r="BG89" s="116"/>
      <c r="BH89" s="116"/>
      <c r="BI89" s="116"/>
      <c r="BJ89" s="116"/>
      <c r="BK89" s="116"/>
      <c r="BL89" s="116"/>
      <c r="BM89" s="116"/>
      <c r="BN89" s="116"/>
      <c r="BO89" s="116"/>
      <c r="BP89" s="116"/>
      <c r="BQ89" s="116"/>
      <c r="BR89" s="116"/>
      <c r="BS89" s="116"/>
      <c r="BT89" s="116"/>
      <c r="BU89" s="116"/>
      <c r="BV89" s="116"/>
      <c r="BW89" s="116"/>
      <c r="BX89" s="116"/>
      <c r="BY89" s="116"/>
      <c r="BZ89" s="116"/>
      <c r="CA89" s="116"/>
      <c r="CB89" s="116"/>
      <c r="CC89" s="116"/>
      <c r="CD89" s="116"/>
      <c r="CE89" s="116"/>
      <c r="CF89" s="116"/>
      <c r="CG89" s="116"/>
      <c r="CH89" s="116"/>
      <c r="CI89" s="116"/>
      <c r="CJ89" s="116"/>
      <c r="CK89" s="116"/>
      <c r="CL89" s="116"/>
      <c r="CM89" s="116"/>
      <c r="CN89" s="116"/>
      <c r="CO89" s="116"/>
      <c r="CP89" s="116"/>
      <c r="CQ89" s="116"/>
      <c r="CR89" s="116"/>
      <c r="CS89" s="116"/>
      <c r="CT89" s="116"/>
      <c r="CU89" s="116"/>
      <c r="CV89" s="116"/>
      <c r="CW89" s="116"/>
      <c r="CX89" s="116"/>
      <c r="CY89" s="116"/>
      <c r="CZ89" s="116"/>
    </row>
    <row r="90" spans="1:104" hidden="1" x14ac:dyDescent="0.25">
      <c r="A90" s="51"/>
      <c r="B90" s="84"/>
      <c r="C90" s="189"/>
      <c r="D90" s="160">
        <f t="shared" ref="D90:E90" si="45">D62+D69+D73+D78-D84+D88</f>
        <v>53733.333333333336</v>
      </c>
      <c r="E90" s="160">
        <f t="shared" si="45"/>
        <v>100400.00000000001</v>
      </c>
      <c r="F90" s="160">
        <f t="shared" ref="F90:G90" si="46">F62+F69+F73+F78-F84+F88+F83</f>
        <v>90504.666666666672</v>
      </c>
      <c r="G90" s="160">
        <f t="shared" si="46"/>
        <v>52322.116666666683</v>
      </c>
      <c r="H90" s="160">
        <f t="shared" ref="H90:J90" si="47">H62+H69+H73+H78-H84+H88</f>
        <v>78400.333333333343</v>
      </c>
      <c r="I90" s="160">
        <f t="shared" si="47"/>
        <v>63650.291666666672</v>
      </c>
      <c r="J90" s="160">
        <f t="shared" si="47"/>
        <v>46441.909722222226</v>
      </c>
      <c r="R90" s="116"/>
      <c r="S90" s="116"/>
      <c r="T90" s="116"/>
      <c r="U90" s="116"/>
      <c r="V90" s="116"/>
      <c r="W90" s="116"/>
      <c r="X90" s="116"/>
      <c r="Y90" s="116"/>
      <c r="Z90" s="116"/>
      <c r="AA90" s="116"/>
      <c r="AB90" s="116"/>
      <c r="AC90" s="116"/>
      <c r="AD90" s="116"/>
      <c r="AE90" s="116"/>
      <c r="AF90" s="116"/>
      <c r="AG90" s="116"/>
      <c r="AH90" s="116"/>
      <c r="AI90" s="116"/>
      <c r="AJ90" s="116"/>
      <c r="AK90" s="116"/>
      <c r="AL90" s="116"/>
      <c r="AM90" s="116"/>
      <c r="AN90" s="116"/>
      <c r="AO90" s="116"/>
      <c r="AP90" s="116"/>
      <c r="AQ90" s="116"/>
      <c r="AR90" s="116"/>
      <c r="AS90" s="116"/>
      <c r="AT90" s="116"/>
      <c r="AU90" s="116"/>
      <c r="AV90" s="116"/>
      <c r="AW90" s="116"/>
      <c r="AX90" s="116"/>
      <c r="AY90" s="116"/>
      <c r="AZ90" s="116"/>
      <c r="BA90" s="116"/>
      <c r="BB90" s="116"/>
      <c r="BC90" s="116"/>
      <c r="BD90" s="116"/>
      <c r="BE90" s="116"/>
      <c r="BF90" s="116"/>
      <c r="BG90" s="116"/>
      <c r="BH90" s="116"/>
      <c r="BI90" s="116"/>
      <c r="BJ90" s="116"/>
      <c r="BK90" s="116"/>
      <c r="BL90" s="116"/>
      <c r="BM90" s="116"/>
      <c r="BN90" s="116"/>
      <c r="BO90" s="116"/>
      <c r="BP90" s="116"/>
      <c r="BQ90" s="116"/>
      <c r="BR90" s="116"/>
      <c r="BS90" s="116"/>
      <c r="BT90" s="116"/>
      <c r="BU90" s="116"/>
      <c r="BV90" s="116"/>
      <c r="BW90" s="116"/>
      <c r="BX90" s="116"/>
      <c r="BY90" s="116"/>
      <c r="BZ90" s="116"/>
      <c r="CA90" s="116"/>
      <c r="CB90" s="116"/>
      <c r="CC90" s="116"/>
      <c r="CD90" s="116"/>
      <c r="CE90" s="116"/>
      <c r="CF90" s="116"/>
      <c r="CG90" s="116"/>
      <c r="CH90" s="116"/>
      <c r="CI90" s="116"/>
      <c r="CJ90" s="116"/>
      <c r="CK90" s="116"/>
      <c r="CL90" s="116"/>
      <c r="CM90" s="116"/>
      <c r="CN90" s="116"/>
      <c r="CO90" s="116"/>
      <c r="CP90" s="116"/>
      <c r="CQ90" s="116"/>
      <c r="CR90" s="116"/>
      <c r="CS90" s="116"/>
      <c r="CT90" s="116"/>
      <c r="CU90" s="116"/>
      <c r="CV90" s="116"/>
      <c r="CW90" s="116"/>
      <c r="CX90" s="116"/>
      <c r="CY90" s="116"/>
      <c r="CZ90" s="116"/>
    </row>
    <row r="91" spans="1:104" ht="18.75" hidden="1" x14ac:dyDescent="0.3">
      <c r="A91" s="47"/>
      <c r="B91" s="114" t="s">
        <v>59</v>
      </c>
      <c r="C91" s="202"/>
      <c r="D91" s="160">
        <f t="shared" ref="D91:E91" si="48">D63+D70+D74+D79-D85+D89</f>
        <v>74186.000000000029</v>
      </c>
      <c r="E91" s="160">
        <f t="shared" si="48"/>
        <v>152186.00000000003</v>
      </c>
      <c r="F91" s="160">
        <f t="shared" ref="F91:G91" si="49">F63+F70+F74+F79-F85+F89+F84</f>
        <v>345384.9216601816</v>
      </c>
      <c r="G91" s="160">
        <f t="shared" si="49"/>
        <v>161595.02620633444</v>
      </c>
      <c r="H91" s="160">
        <f t="shared" ref="H91:J91" si="50">H63+H70+H74+H79-H85+H89</f>
        <v>91756.408750000002</v>
      </c>
      <c r="I91" s="160">
        <f t="shared" si="50"/>
        <v>89543.902499999997</v>
      </c>
      <c r="J91" s="160">
        <f t="shared" si="50"/>
        <v>79956.375416666677</v>
      </c>
      <c r="R91" s="116"/>
      <c r="S91" s="116"/>
      <c r="T91" s="116"/>
      <c r="U91" s="116"/>
      <c r="V91" s="116"/>
      <c r="W91" s="116"/>
      <c r="X91" s="116"/>
      <c r="Y91" s="116"/>
      <c r="Z91" s="116"/>
      <c r="AA91" s="116"/>
      <c r="AB91" s="116"/>
      <c r="AC91" s="116"/>
      <c r="AD91" s="116"/>
      <c r="AE91" s="116"/>
      <c r="AF91" s="116"/>
      <c r="AG91" s="116"/>
      <c r="AH91" s="116"/>
      <c r="AI91" s="116"/>
      <c r="AJ91" s="116"/>
      <c r="AK91" s="116"/>
      <c r="AL91" s="116"/>
      <c r="AM91" s="116"/>
      <c r="AN91" s="116"/>
      <c r="AO91" s="116"/>
      <c r="AP91" s="116"/>
      <c r="AQ91" s="116"/>
      <c r="AR91" s="116"/>
      <c r="AS91" s="116"/>
      <c r="AT91" s="116"/>
      <c r="AU91" s="116"/>
      <c r="AV91" s="116"/>
      <c r="AW91" s="116"/>
      <c r="AX91" s="116"/>
      <c r="AY91" s="116"/>
      <c r="AZ91" s="116"/>
      <c r="BA91" s="116"/>
      <c r="BB91" s="116"/>
      <c r="BC91" s="116"/>
      <c r="BD91" s="116"/>
      <c r="BE91" s="116"/>
      <c r="BF91" s="116"/>
      <c r="BG91" s="116"/>
      <c r="BH91" s="116"/>
      <c r="BI91" s="116"/>
      <c r="BJ91" s="116"/>
      <c r="BK91" s="116"/>
      <c r="BL91" s="116"/>
      <c r="BM91" s="116"/>
      <c r="BN91" s="116"/>
      <c r="BO91" s="116"/>
      <c r="BP91" s="116"/>
      <c r="BQ91" s="116"/>
      <c r="BR91" s="116"/>
      <c r="BS91" s="116"/>
      <c r="BT91" s="116"/>
      <c r="BU91" s="116"/>
      <c r="BV91" s="116"/>
      <c r="BW91" s="116"/>
      <c r="BX91" s="116"/>
      <c r="BY91" s="116"/>
      <c r="BZ91" s="116"/>
      <c r="CA91" s="116"/>
      <c r="CB91" s="116"/>
      <c r="CC91" s="116"/>
      <c r="CD91" s="116"/>
      <c r="CE91" s="116"/>
      <c r="CF91" s="116"/>
      <c r="CG91" s="116"/>
      <c r="CH91" s="116"/>
      <c r="CI91" s="116"/>
      <c r="CJ91" s="116"/>
      <c r="CK91" s="116"/>
      <c r="CL91" s="116"/>
      <c r="CM91" s="116"/>
      <c r="CN91" s="116"/>
      <c r="CO91" s="116"/>
      <c r="CP91" s="116"/>
      <c r="CQ91" s="116"/>
      <c r="CR91" s="116"/>
      <c r="CS91" s="116"/>
      <c r="CT91" s="116"/>
      <c r="CU91" s="116"/>
      <c r="CV91" s="116"/>
      <c r="CW91" s="116"/>
      <c r="CX91" s="116"/>
      <c r="CY91" s="116"/>
      <c r="CZ91" s="116"/>
    </row>
    <row r="92" spans="1:104" hidden="1" x14ac:dyDescent="0.25">
      <c r="A92" s="52"/>
      <c r="B92" s="53"/>
      <c r="C92" s="189"/>
      <c r="D92" s="160">
        <f t="shared" ref="D92:E92" si="51">D64+D71+D75+D80-D86+D90</f>
        <v>123599.74500648509</v>
      </c>
      <c r="E92" s="160">
        <f t="shared" si="51"/>
        <v>109599.7450064851</v>
      </c>
      <c r="F92" s="160">
        <f t="shared" ref="F92:G92" si="52">F64+F71+F75+F80-F86+F90+F85</f>
        <v>313886.07833981846</v>
      </c>
      <c r="G92" s="160">
        <f t="shared" si="52"/>
        <v>199577.51546033222</v>
      </c>
      <c r="H92" s="160">
        <f t="shared" ref="H92:J92" si="53">H64+H71+H75+H80-H86+H90</f>
        <v>148012.58552645595</v>
      </c>
      <c r="I92" s="160">
        <f t="shared" si="53"/>
        <v>132525.04177645594</v>
      </c>
      <c r="J92" s="160">
        <f t="shared" si="53"/>
        <v>117037.49802645593</v>
      </c>
      <c r="R92" s="116"/>
      <c r="S92" s="116"/>
      <c r="T92" s="116"/>
      <c r="U92" s="116"/>
      <c r="V92" s="116"/>
      <c r="W92" s="116"/>
      <c r="X92" s="116"/>
      <c r="Y92" s="116"/>
      <c r="Z92" s="116"/>
      <c r="AA92" s="116"/>
      <c r="AB92" s="116"/>
      <c r="AC92" s="116"/>
      <c r="AD92" s="116"/>
      <c r="AE92" s="116"/>
      <c r="AF92" s="116"/>
      <c r="AG92" s="116"/>
      <c r="AH92" s="116"/>
      <c r="AI92" s="116"/>
      <c r="AJ92" s="116"/>
      <c r="AK92" s="116"/>
      <c r="AL92" s="116"/>
      <c r="AM92" s="116"/>
      <c r="AN92" s="116"/>
      <c r="AO92" s="116"/>
      <c r="AP92" s="116"/>
      <c r="AQ92" s="116"/>
      <c r="AR92" s="116"/>
      <c r="AS92" s="116"/>
      <c r="AT92" s="116"/>
      <c r="AU92" s="116"/>
      <c r="AV92" s="116"/>
      <c r="AW92" s="116"/>
      <c r="AX92" s="116"/>
      <c r="AY92" s="116"/>
      <c r="AZ92" s="116"/>
      <c r="BA92" s="116"/>
      <c r="BB92" s="116"/>
      <c r="BC92" s="116"/>
      <c r="BD92" s="116"/>
      <c r="BE92" s="116"/>
      <c r="BF92" s="116"/>
      <c r="BG92" s="116"/>
      <c r="BH92" s="116"/>
      <c r="BI92" s="116"/>
      <c r="BJ92" s="116"/>
      <c r="BK92" s="116"/>
      <c r="BL92" s="116"/>
      <c r="BM92" s="116"/>
      <c r="BN92" s="116"/>
      <c r="BO92" s="116"/>
      <c r="BP92" s="116"/>
      <c r="BQ92" s="116"/>
      <c r="BR92" s="116"/>
      <c r="BS92" s="116"/>
      <c r="BT92" s="116"/>
      <c r="BU92" s="116"/>
      <c r="BV92" s="116"/>
      <c r="BW92" s="116"/>
      <c r="BX92" s="116"/>
      <c r="BY92" s="116"/>
      <c r="BZ92" s="116"/>
      <c r="CA92" s="116"/>
      <c r="CB92" s="116"/>
      <c r="CC92" s="116"/>
      <c r="CD92" s="116"/>
      <c r="CE92" s="116"/>
      <c r="CF92" s="116"/>
      <c r="CG92" s="116"/>
      <c r="CH92" s="116"/>
      <c r="CI92" s="116"/>
      <c r="CJ92" s="116"/>
      <c r="CK92" s="116"/>
      <c r="CL92" s="116"/>
      <c r="CM92" s="116"/>
      <c r="CN92" s="116"/>
      <c r="CO92" s="116"/>
      <c r="CP92" s="116"/>
      <c r="CQ92" s="116"/>
      <c r="CR92" s="116"/>
      <c r="CS92" s="116"/>
      <c r="CT92" s="116"/>
      <c r="CU92" s="116"/>
      <c r="CV92" s="116"/>
      <c r="CW92" s="116"/>
      <c r="CX92" s="116"/>
      <c r="CY92" s="116"/>
      <c r="CZ92" s="116"/>
    </row>
    <row r="93" spans="1:104" hidden="1" x14ac:dyDescent="0.25">
      <c r="A93" s="52"/>
      <c r="B93" s="53"/>
      <c r="C93" s="189"/>
      <c r="D93" s="160">
        <f t="shared" ref="D93:E93" si="54">D65+D72+D76+D81-D87+D91</f>
        <v>-130380.66666666663</v>
      </c>
      <c r="E93" s="160">
        <f t="shared" si="54"/>
        <v>-79047.333333333314</v>
      </c>
      <c r="F93" s="160">
        <f t="shared" ref="F93:G93" si="55">F65+F72+F76+F81-F87+F91+F86</f>
        <v>-26720.490012970189</v>
      </c>
      <c r="G93" s="160">
        <f t="shared" si="55"/>
        <v>-84076.772587331085</v>
      </c>
      <c r="H93" s="160">
        <f t="shared" ref="H93:J93" si="56">H65+H72+H76+H81-H87+H91</f>
        <v>-117690.84125</v>
      </c>
      <c r="I93" s="160">
        <f t="shared" si="56"/>
        <v>-105153.30583333332</v>
      </c>
      <c r="J93" s="160">
        <f t="shared" si="56"/>
        <v>-102449.13152777776</v>
      </c>
      <c r="R93" s="116"/>
      <c r="S93" s="116"/>
      <c r="T93" s="116"/>
      <c r="U93" s="116"/>
      <c r="V93" s="116"/>
      <c r="W93" s="116"/>
      <c r="X93" s="116"/>
      <c r="Y93" s="116"/>
      <c r="Z93" s="116"/>
      <c r="AA93" s="116"/>
      <c r="AB93" s="116"/>
      <c r="AC93" s="116"/>
      <c r="AD93" s="116"/>
      <c r="AE93" s="116"/>
      <c r="AF93" s="116"/>
      <c r="AG93" s="116"/>
      <c r="AH93" s="116"/>
      <c r="AI93" s="116"/>
      <c r="AJ93" s="116"/>
      <c r="AK93" s="116"/>
      <c r="AL93" s="116"/>
      <c r="AM93" s="116"/>
      <c r="AN93" s="116"/>
      <c r="AO93" s="116"/>
      <c r="AP93" s="116"/>
      <c r="AQ93" s="116"/>
      <c r="AR93" s="116"/>
      <c r="AS93" s="116"/>
      <c r="AT93" s="116"/>
      <c r="AU93" s="116"/>
      <c r="AV93" s="116"/>
      <c r="AW93" s="116"/>
      <c r="AX93" s="116"/>
      <c r="AY93" s="116"/>
      <c r="AZ93" s="116"/>
      <c r="BA93" s="116"/>
      <c r="BB93" s="116"/>
      <c r="BC93" s="116"/>
      <c r="BD93" s="116"/>
      <c r="BE93" s="116"/>
      <c r="BF93" s="116"/>
      <c r="BG93" s="116"/>
      <c r="BH93" s="116"/>
      <c r="BI93" s="116"/>
      <c r="BJ93" s="116"/>
      <c r="BK93" s="116"/>
      <c r="BL93" s="116"/>
      <c r="BM93" s="116"/>
      <c r="BN93" s="116"/>
      <c r="BO93" s="116"/>
      <c r="BP93" s="116"/>
      <c r="BQ93" s="116"/>
      <c r="BR93" s="116"/>
      <c r="BS93" s="116"/>
      <c r="BT93" s="116"/>
      <c r="BU93" s="116"/>
      <c r="BV93" s="116"/>
      <c r="BW93" s="116"/>
      <c r="BX93" s="116"/>
      <c r="BY93" s="116"/>
      <c r="BZ93" s="116"/>
      <c r="CA93" s="116"/>
      <c r="CB93" s="116"/>
      <c r="CC93" s="116"/>
      <c r="CD93" s="116"/>
      <c r="CE93" s="116"/>
      <c r="CF93" s="116"/>
      <c r="CG93" s="116"/>
      <c r="CH93" s="116"/>
      <c r="CI93" s="116"/>
      <c r="CJ93" s="116"/>
      <c r="CK93" s="116"/>
      <c r="CL93" s="116"/>
      <c r="CM93" s="116"/>
      <c r="CN93" s="116"/>
      <c r="CO93" s="116"/>
      <c r="CP93" s="116"/>
      <c r="CQ93" s="116"/>
      <c r="CR93" s="116"/>
      <c r="CS93" s="116"/>
      <c r="CT93" s="116"/>
      <c r="CU93" s="116"/>
      <c r="CV93" s="116"/>
      <c r="CW93" s="116"/>
      <c r="CX93" s="116"/>
      <c r="CY93" s="116"/>
      <c r="CZ93" s="116"/>
    </row>
    <row r="94" spans="1:104" hidden="1" x14ac:dyDescent="0.25">
      <c r="A94" s="10"/>
      <c r="B94" s="9"/>
      <c r="C94" s="203"/>
      <c r="D94" s="160">
        <f t="shared" ref="D94:E94" si="57">D66+D73+D77+D82-D88+D92</f>
        <v>247199.49001297017</v>
      </c>
      <c r="E94" s="160">
        <f t="shared" si="57"/>
        <v>199199.49001297017</v>
      </c>
      <c r="F94" s="160">
        <f t="shared" ref="F94:G94" si="58">F66+F73+F77+F82-F88+F92+F87</f>
        <v>915224.49001297029</v>
      </c>
      <c r="G94" s="160">
        <f t="shared" si="58"/>
        <v>583899.70592066436</v>
      </c>
      <c r="H94" s="160">
        <f t="shared" ref="H94:J94" si="59">H66+H73+H77+H82-H88+H92</f>
        <v>296025.1710529119</v>
      </c>
      <c r="I94" s="160">
        <f t="shared" si="59"/>
        <v>265050.08355291188</v>
      </c>
      <c r="J94" s="160">
        <f t="shared" si="59"/>
        <v>234074.99605291183</v>
      </c>
      <c r="R94" s="116"/>
      <c r="S94" s="116"/>
      <c r="T94" s="116"/>
      <c r="U94" s="116"/>
      <c r="V94" s="116"/>
      <c r="W94" s="116"/>
      <c r="X94" s="116"/>
      <c r="Y94" s="116"/>
      <c r="Z94" s="116"/>
      <c r="AA94" s="116"/>
      <c r="AB94" s="116"/>
      <c r="AC94" s="116"/>
      <c r="AD94" s="116"/>
      <c r="AE94" s="116"/>
      <c r="AF94" s="116"/>
      <c r="AG94" s="116"/>
      <c r="AH94" s="116"/>
      <c r="AI94" s="116"/>
      <c r="AJ94" s="116"/>
      <c r="AK94" s="116"/>
      <c r="AL94" s="116"/>
      <c r="AM94" s="116"/>
      <c r="AN94" s="116"/>
      <c r="AO94" s="116"/>
      <c r="AP94" s="116"/>
      <c r="AQ94" s="116"/>
      <c r="AR94" s="116"/>
      <c r="AS94" s="116"/>
      <c r="AT94" s="116"/>
      <c r="AU94" s="116"/>
      <c r="AV94" s="116"/>
      <c r="AW94" s="116"/>
      <c r="AX94" s="116"/>
      <c r="AY94" s="116"/>
      <c r="AZ94" s="116"/>
      <c r="BA94" s="116"/>
      <c r="BB94" s="116"/>
      <c r="BC94" s="116"/>
      <c r="BD94" s="116"/>
      <c r="BE94" s="116"/>
      <c r="BF94" s="116"/>
      <c r="BG94" s="116"/>
      <c r="BH94" s="116"/>
      <c r="BI94" s="116"/>
      <c r="BJ94" s="116"/>
      <c r="BK94" s="116"/>
      <c r="BL94" s="116"/>
      <c r="BM94" s="116"/>
      <c r="BN94" s="116"/>
      <c r="BO94" s="116"/>
      <c r="BP94" s="116"/>
      <c r="BQ94" s="116"/>
      <c r="BR94" s="116"/>
      <c r="BS94" s="116"/>
      <c r="BT94" s="116"/>
      <c r="BU94" s="116"/>
      <c r="BV94" s="116"/>
      <c r="BW94" s="116"/>
      <c r="BX94" s="116"/>
      <c r="BY94" s="116"/>
      <c r="BZ94" s="116"/>
      <c r="CA94" s="116"/>
      <c r="CB94" s="116"/>
      <c r="CC94" s="116"/>
      <c r="CD94" s="116"/>
      <c r="CE94" s="116"/>
      <c r="CF94" s="116"/>
      <c r="CG94" s="116"/>
      <c r="CH94" s="116"/>
      <c r="CI94" s="116"/>
      <c r="CJ94" s="116"/>
      <c r="CK94" s="116"/>
      <c r="CL94" s="116"/>
      <c r="CM94" s="116"/>
      <c r="CN94" s="116"/>
      <c r="CO94" s="116"/>
      <c r="CP94" s="116"/>
      <c r="CQ94" s="116"/>
      <c r="CR94" s="116"/>
      <c r="CS94" s="116"/>
      <c r="CT94" s="116"/>
      <c r="CU94" s="116"/>
      <c r="CV94" s="116"/>
      <c r="CW94" s="116"/>
      <c r="CX94" s="116"/>
      <c r="CY94" s="116"/>
      <c r="CZ94" s="116"/>
    </row>
    <row r="95" spans="1:104" ht="18.75" hidden="1" x14ac:dyDescent="0.3">
      <c r="A95" s="47"/>
      <c r="B95" s="48"/>
      <c r="C95" s="202"/>
      <c r="D95" s="160">
        <f t="shared" ref="D95:E95" si="60">D67+D74+D78+D83-D89+D93</f>
        <v>-230375.99999999997</v>
      </c>
      <c r="E95" s="160">
        <f t="shared" si="60"/>
        <v>-303709.33333333337</v>
      </c>
      <c r="F95" s="160">
        <f t="shared" ref="F95:G95" si="61">F67+F74+F78+F83-F89+F93+F88</f>
        <v>-553315.90168612194</v>
      </c>
      <c r="G95" s="160">
        <f t="shared" si="61"/>
        <v>-338105.10471432994</v>
      </c>
      <c r="H95" s="160">
        <f t="shared" ref="H95:J95" si="62">H67+H74+H78+H83-H89+H93</f>
        <v>-260420.29833333331</v>
      </c>
      <c r="I95" s="160">
        <f t="shared" si="62"/>
        <v>-230920.21499999997</v>
      </c>
      <c r="J95" s="160">
        <f t="shared" si="62"/>
        <v>-208795.1525</v>
      </c>
      <c r="R95" s="116"/>
      <c r="S95" s="116"/>
      <c r="T95" s="116"/>
      <c r="U95" s="116"/>
      <c r="V95" s="116"/>
      <c r="W95" s="116"/>
      <c r="X95" s="116"/>
      <c r="Y95" s="116"/>
      <c r="Z95" s="116"/>
      <c r="AA95" s="116"/>
      <c r="AB95" s="116"/>
      <c r="AC95" s="116"/>
      <c r="AD95" s="116"/>
      <c r="AE95" s="116"/>
      <c r="AF95" s="116"/>
      <c r="AG95" s="116"/>
      <c r="AH95" s="116"/>
      <c r="AI95" s="116"/>
      <c r="AJ95" s="116"/>
      <c r="AK95" s="116"/>
      <c r="AL95" s="116"/>
      <c r="AM95" s="116"/>
      <c r="AN95" s="116"/>
      <c r="AO95" s="116"/>
      <c r="AP95" s="116"/>
      <c r="AQ95" s="116"/>
      <c r="AR95" s="116"/>
      <c r="AS95" s="116"/>
      <c r="AT95" s="116"/>
      <c r="AU95" s="116"/>
      <c r="AV95" s="116"/>
      <c r="AW95" s="116"/>
      <c r="AX95" s="116"/>
      <c r="AY95" s="116"/>
      <c r="AZ95" s="116"/>
      <c r="BA95" s="116"/>
      <c r="BB95" s="116"/>
      <c r="BC95" s="116"/>
      <c r="BD95" s="116"/>
      <c r="BE95" s="116"/>
      <c r="BF95" s="116"/>
      <c r="BG95" s="116"/>
      <c r="BH95" s="116"/>
      <c r="BI95" s="116"/>
      <c r="BJ95" s="116"/>
      <c r="BK95" s="116"/>
      <c r="BL95" s="116"/>
      <c r="BM95" s="116"/>
      <c r="BN95" s="116"/>
      <c r="BO95" s="116"/>
      <c r="BP95" s="116"/>
      <c r="BQ95" s="116"/>
      <c r="BR95" s="116"/>
      <c r="BS95" s="116"/>
      <c r="BT95" s="116"/>
      <c r="BU95" s="116"/>
      <c r="BV95" s="116"/>
      <c r="BW95" s="116"/>
      <c r="BX95" s="116"/>
      <c r="BY95" s="116"/>
      <c r="BZ95" s="116"/>
      <c r="CA95" s="116"/>
      <c r="CB95" s="116"/>
      <c r="CC95" s="116"/>
      <c r="CD95" s="116"/>
      <c r="CE95" s="116"/>
      <c r="CF95" s="116"/>
      <c r="CG95" s="116"/>
      <c r="CH95" s="116"/>
      <c r="CI95" s="116"/>
      <c r="CJ95" s="116"/>
      <c r="CK95" s="116"/>
      <c r="CL95" s="116"/>
      <c r="CM95" s="116"/>
      <c r="CN95" s="116"/>
      <c r="CO95" s="116"/>
      <c r="CP95" s="116"/>
      <c r="CQ95" s="116"/>
      <c r="CR95" s="116"/>
      <c r="CS95" s="116"/>
      <c r="CT95" s="116"/>
      <c r="CU95" s="116"/>
      <c r="CV95" s="116"/>
      <c r="CW95" s="116"/>
      <c r="CX95" s="116"/>
      <c r="CY95" s="116"/>
      <c r="CZ95" s="116"/>
    </row>
    <row r="96" spans="1:104" hidden="1" x14ac:dyDescent="0.25">
      <c r="A96" s="50"/>
      <c r="B96" s="38"/>
      <c r="C96" s="185"/>
      <c r="D96" s="160">
        <f t="shared" ref="D96:E96" si="63">D68+D75+D79+D84-D90+D94</f>
        <v>211228.41167315174</v>
      </c>
      <c r="E96" s="160">
        <f t="shared" si="63"/>
        <v>175895.0783398184</v>
      </c>
      <c r="F96" s="160">
        <f t="shared" ref="F96:G96" si="64">F68+F75+F79+F84-F90+F94+F89</f>
        <v>1503948.0783398186</v>
      </c>
      <c r="G96" s="160">
        <f t="shared" si="64"/>
        <v>791486.46546033211</v>
      </c>
      <c r="H96" s="160">
        <f t="shared" ref="H96:J96" si="65">H68+H75+H79+H84-H90+H94</f>
        <v>234176.15302645596</v>
      </c>
      <c r="I96" s="160">
        <f t="shared" si="65"/>
        <v>217213.60510978929</v>
      </c>
      <c r="J96" s="160">
        <f t="shared" si="65"/>
        <v>202709.39747090035</v>
      </c>
      <c r="R96" s="116"/>
      <c r="S96" s="116"/>
      <c r="T96" s="116"/>
      <c r="U96" s="116"/>
      <c r="V96" s="116"/>
      <c r="W96" s="116"/>
      <c r="X96" s="116"/>
      <c r="Y96" s="116"/>
      <c r="Z96" s="116"/>
      <c r="AA96" s="116"/>
      <c r="AB96" s="116"/>
      <c r="AC96" s="116"/>
      <c r="AD96" s="116"/>
      <c r="AE96" s="116"/>
      <c r="AF96" s="116"/>
      <c r="AG96" s="116"/>
      <c r="AH96" s="116"/>
      <c r="AI96" s="116"/>
      <c r="AJ96" s="116"/>
      <c r="AK96" s="116"/>
      <c r="AL96" s="116"/>
      <c r="AM96" s="116"/>
      <c r="AN96" s="116"/>
      <c r="AO96" s="116"/>
      <c r="AP96" s="116"/>
      <c r="AQ96" s="116"/>
      <c r="AR96" s="116"/>
      <c r="AS96" s="116"/>
      <c r="AT96" s="116"/>
      <c r="AU96" s="116"/>
      <c r="AV96" s="116"/>
      <c r="AW96" s="116"/>
      <c r="AX96" s="116"/>
      <c r="AY96" s="116"/>
      <c r="AZ96" s="116"/>
      <c r="BA96" s="116"/>
      <c r="BB96" s="116"/>
      <c r="BC96" s="116"/>
      <c r="BD96" s="116"/>
      <c r="BE96" s="116"/>
      <c r="BF96" s="116"/>
      <c r="BG96" s="116"/>
      <c r="BH96" s="116"/>
      <c r="BI96" s="116"/>
      <c r="BJ96" s="116"/>
      <c r="BK96" s="116"/>
      <c r="BL96" s="116"/>
      <c r="BM96" s="116"/>
      <c r="BN96" s="116"/>
      <c r="BO96" s="116"/>
      <c r="BP96" s="116"/>
      <c r="BQ96" s="116"/>
      <c r="BR96" s="116"/>
      <c r="BS96" s="116"/>
      <c r="BT96" s="116"/>
      <c r="BU96" s="116"/>
      <c r="BV96" s="116"/>
      <c r="BW96" s="116"/>
      <c r="BX96" s="116"/>
      <c r="BY96" s="116"/>
      <c r="BZ96" s="116"/>
      <c r="CA96" s="116"/>
      <c r="CB96" s="116"/>
      <c r="CC96" s="116"/>
      <c r="CD96" s="116"/>
      <c r="CE96" s="116"/>
      <c r="CF96" s="116"/>
      <c r="CG96" s="116"/>
      <c r="CH96" s="116"/>
      <c r="CI96" s="116"/>
      <c r="CJ96" s="116"/>
      <c r="CK96" s="116"/>
      <c r="CL96" s="116"/>
      <c r="CM96" s="116"/>
      <c r="CN96" s="116"/>
      <c r="CO96" s="116"/>
      <c r="CP96" s="116"/>
      <c r="CQ96" s="116"/>
      <c r="CR96" s="116"/>
      <c r="CS96" s="116"/>
      <c r="CT96" s="116"/>
      <c r="CU96" s="116"/>
      <c r="CV96" s="116"/>
      <c r="CW96" s="116"/>
      <c r="CX96" s="116"/>
      <c r="CY96" s="116"/>
      <c r="CZ96" s="116"/>
    </row>
    <row r="97" spans="1:104" hidden="1" x14ac:dyDescent="0.25">
      <c r="A97" s="2"/>
      <c r="B97" s="9"/>
      <c r="C97" s="189"/>
      <c r="D97" s="160">
        <f t="shared" ref="D97:E97" si="66">D69+D76+D80+D85-D91+D95</f>
        <v>-171119.33333333334</v>
      </c>
      <c r="E97" s="160">
        <f t="shared" si="66"/>
        <v>-255119.3333333334</v>
      </c>
      <c r="F97" s="160">
        <f t="shared" ref="F97:G97" si="67">F69+F76+F80+F85-F91+F95+F90</f>
        <v>-427986.49001297017</v>
      </c>
      <c r="G97" s="160">
        <f t="shared" si="67"/>
        <v>-300614.13925399771</v>
      </c>
      <c r="H97" s="160">
        <f t="shared" ref="H97:J97" si="68">H69+H76+H80+H85-H91+H95</f>
        <v>-210269.13166666665</v>
      </c>
      <c r="I97" s="160">
        <f t="shared" si="68"/>
        <v>-192569.08166666664</v>
      </c>
      <c r="J97" s="160">
        <f t="shared" si="68"/>
        <v>-172410.6913888889</v>
      </c>
      <c r="R97" s="116"/>
      <c r="S97" s="116"/>
      <c r="T97" s="116"/>
      <c r="U97" s="116"/>
      <c r="V97" s="116"/>
      <c r="W97" s="116"/>
      <c r="X97" s="116"/>
      <c r="Y97" s="116"/>
      <c r="Z97" s="116"/>
      <c r="AA97" s="116"/>
      <c r="AB97" s="116"/>
      <c r="AC97" s="116"/>
      <c r="AD97" s="116"/>
      <c r="AE97" s="116"/>
      <c r="AF97" s="116"/>
      <c r="AG97" s="116"/>
      <c r="AH97" s="116"/>
      <c r="AI97" s="116"/>
      <c r="AJ97" s="116"/>
      <c r="AK97" s="116"/>
      <c r="AL97" s="116"/>
      <c r="AM97" s="116"/>
      <c r="AN97" s="116"/>
      <c r="AO97" s="116"/>
      <c r="AP97" s="116"/>
      <c r="AQ97" s="116"/>
      <c r="AR97" s="116"/>
      <c r="AS97" s="116"/>
      <c r="AT97" s="116"/>
      <c r="AU97" s="116"/>
      <c r="AV97" s="116"/>
      <c r="AW97" s="116"/>
      <c r="AX97" s="116"/>
      <c r="AY97" s="116"/>
      <c r="AZ97" s="116"/>
      <c r="BA97" s="116"/>
      <c r="BB97" s="116"/>
      <c r="BC97" s="116"/>
      <c r="BD97" s="116"/>
      <c r="BE97" s="116"/>
      <c r="BF97" s="116"/>
      <c r="BG97" s="116"/>
      <c r="BH97" s="116"/>
      <c r="BI97" s="116"/>
      <c r="BJ97" s="116"/>
      <c r="BK97" s="116"/>
      <c r="BL97" s="116"/>
      <c r="BM97" s="116"/>
      <c r="BN97" s="116"/>
      <c r="BO97" s="116"/>
      <c r="BP97" s="116"/>
      <c r="BQ97" s="116"/>
      <c r="BR97" s="116"/>
      <c r="BS97" s="116"/>
      <c r="BT97" s="116"/>
      <c r="BU97" s="116"/>
      <c r="BV97" s="116"/>
      <c r="BW97" s="116"/>
      <c r="BX97" s="116"/>
      <c r="BY97" s="116"/>
      <c r="BZ97" s="116"/>
      <c r="CA97" s="116"/>
      <c r="CB97" s="116"/>
      <c r="CC97" s="116"/>
      <c r="CD97" s="116"/>
      <c r="CE97" s="116"/>
      <c r="CF97" s="116"/>
      <c r="CG97" s="116"/>
      <c r="CH97" s="116"/>
      <c r="CI97" s="116"/>
      <c r="CJ97" s="116"/>
      <c r="CK97" s="116"/>
      <c r="CL97" s="116"/>
      <c r="CM97" s="116"/>
      <c r="CN97" s="116"/>
      <c r="CO97" s="116"/>
      <c r="CP97" s="116"/>
      <c r="CQ97" s="116"/>
      <c r="CR97" s="116"/>
      <c r="CS97" s="116"/>
      <c r="CT97" s="116"/>
      <c r="CU97" s="116"/>
      <c r="CV97" s="116"/>
      <c r="CW97" s="116"/>
      <c r="CX97" s="116"/>
      <c r="CY97" s="116"/>
      <c r="CZ97" s="116"/>
    </row>
    <row r="98" spans="1:104" hidden="1" x14ac:dyDescent="0.25">
      <c r="A98" s="4"/>
      <c r="B98" s="5"/>
      <c r="C98" s="193"/>
      <c r="D98" s="160">
        <f t="shared" ref="D98:E98" si="69">D70+D77+D81+D86-D92+D96</f>
        <v>25333.588326848258</v>
      </c>
      <c r="E98" s="160">
        <f t="shared" si="69"/>
        <v>43333.588326848228</v>
      </c>
      <c r="F98" s="160">
        <f t="shared" ref="F98:G98" si="70">F70+F77+F81+F86-F92+F96+F91</f>
        <v>1551379.5099870299</v>
      </c>
      <c r="G98" s="160">
        <f t="shared" si="70"/>
        <v>730354.32741266885</v>
      </c>
      <c r="H98" s="160">
        <f t="shared" ref="H98:J98" si="71">H70+H77+H81+H86-H92+H96</f>
        <v>30237.806140210771</v>
      </c>
      <c r="I98" s="160">
        <f t="shared" si="71"/>
        <v>28025.299890210765</v>
      </c>
      <c r="J98" s="160">
        <f t="shared" si="71"/>
        <v>23354.453362432949</v>
      </c>
      <c r="R98" s="116"/>
      <c r="S98" s="116"/>
      <c r="T98" s="116"/>
      <c r="U98" s="116"/>
      <c r="V98" s="116"/>
      <c r="W98" s="116"/>
      <c r="X98" s="116"/>
      <c r="Y98" s="116"/>
      <c r="Z98" s="116"/>
      <c r="AA98" s="116"/>
      <c r="AB98" s="116"/>
      <c r="AC98" s="116"/>
      <c r="AD98" s="116"/>
      <c r="AE98" s="116"/>
      <c r="AF98" s="116"/>
      <c r="AG98" s="116"/>
      <c r="AH98" s="116"/>
      <c r="AI98" s="116"/>
      <c r="AJ98" s="116"/>
      <c r="AK98" s="116"/>
      <c r="AL98" s="116"/>
      <c r="AM98" s="116"/>
      <c r="AN98" s="116"/>
      <c r="AO98" s="116"/>
      <c r="AP98" s="116"/>
      <c r="AQ98" s="116"/>
      <c r="AR98" s="116"/>
      <c r="AS98" s="116"/>
      <c r="AT98" s="116"/>
      <c r="AU98" s="116"/>
      <c r="AV98" s="116"/>
      <c r="AW98" s="116"/>
      <c r="AX98" s="116"/>
      <c r="AY98" s="116"/>
      <c r="AZ98" s="116"/>
      <c r="BA98" s="116"/>
      <c r="BB98" s="116"/>
      <c r="BC98" s="116"/>
      <c r="BD98" s="116"/>
      <c r="BE98" s="116"/>
      <c r="BF98" s="116"/>
      <c r="BG98" s="116"/>
      <c r="BH98" s="116"/>
      <c r="BI98" s="116"/>
      <c r="BJ98" s="116"/>
      <c r="BK98" s="116"/>
      <c r="BL98" s="116"/>
      <c r="BM98" s="116"/>
      <c r="BN98" s="116"/>
      <c r="BO98" s="116"/>
      <c r="BP98" s="116"/>
      <c r="BQ98" s="116"/>
      <c r="BR98" s="116"/>
      <c r="BS98" s="116"/>
      <c r="BT98" s="116"/>
      <c r="BU98" s="116"/>
      <c r="BV98" s="116"/>
      <c r="BW98" s="116"/>
      <c r="BX98" s="116"/>
      <c r="BY98" s="116"/>
      <c r="BZ98" s="116"/>
      <c r="CA98" s="116"/>
      <c r="CB98" s="116"/>
      <c r="CC98" s="116"/>
      <c r="CD98" s="116"/>
      <c r="CE98" s="116"/>
      <c r="CF98" s="116"/>
      <c r="CG98" s="116"/>
      <c r="CH98" s="116"/>
      <c r="CI98" s="116"/>
      <c r="CJ98" s="116"/>
      <c r="CK98" s="116"/>
      <c r="CL98" s="116"/>
      <c r="CM98" s="116"/>
      <c r="CN98" s="116"/>
      <c r="CO98" s="116"/>
      <c r="CP98" s="116"/>
      <c r="CQ98" s="116"/>
      <c r="CR98" s="116"/>
      <c r="CS98" s="116"/>
      <c r="CT98" s="116"/>
      <c r="CU98" s="116"/>
      <c r="CV98" s="116"/>
      <c r="CW98" s="116"/>
      <c r="CX98" s="116"/>
      <c r="CY98" s="116"/>
      <c r="CZ98" s="116"/>
    </row>
    <row r="99" spans="1:104" hidden="1" x14ac:dyDescent="0.25">
      <c r="A99" s="4"/>
      <c r="B99" s="5"/>
      <c r="C99" s="193"/>
      <c r="D99" s="160">
        <f t="shared" ref="D99:E99" si="72">D71+D78+D82+D87-D93+D97</f>
        <v>110465.99999999991</v>
      </c>
      <c r="E99" s="160">
        <f t="shared" si="72"/>
        <v>-18200.666666666744</v>
      </c>
      <c r="F99" s="160">
        <f t="shared" ref="F99:G99" si="73">F71+F78+F82+F87-F93+F97+F92</f>
        <v>238758.41167315183</v>
      </c>
      <c r="G99" s="160">
        <f t="shared" si="73"/>
        <v>184912.24046033225</v>
      </c>
      <c r="H99" s="160">
        <f t="shared" ref="H99:J99" si="74">H71+H78+H82+H87-H93+H97</f>
        <v>65880.379583333328</v>
      </c>
      <c r="I99" s="160">
        <f t="shared" si="74"/>
        <v>56292.852500000008</v>
      </c>
      <c r="J99" s="160">
        <f t="shared" si="74"/>
        <v>61455.367083333316</v>
      </c>
      <c r="R99" s="116"/>
      <c r="S99" s="116"/>
      <c r="T99" s="116"/>
      <c r="U99" s="116"/>
      <c r="V99" s="116"/>
      <c r="W99" s="116"/>
      <c r="X99" s="116"/>
      <c r="Y99" s="116"/>
      <c r="Z99" s="116"/>
      <c r="AA99" s="116"/>
      <c r="AB99" s="116"/>
      <c r="AC99" s="116"/>
      <c r="AD99" s="116"/>
      <c r="AE99" s="116"/>
      <c r="AF99" s="116"/>
      <c r="AG99" s="116"/>
      <c r="AH99" s="116"/>
      <c r="AI99" s="116"/>
      <c r="AJ99" s="116"/>
      <c r="AK99" s="116"/>
      <c r="AL99" s="116"/>
      <c r="AM99" s="116"/>
      <c r="AN99" s="116"/>
      <c r="AO99" s="116"/>
      <c r="AP99" s="116"/>
      <c r="AQ99" s="116"/>
      <c r="AR99" s="116"/>
      <c r="AS99" s="116"/>
      <c r="AT99" s="116"/>
      <c r="AU99" s="116"/>
      <c r="AV99" s="116"/>
      <c r="AW99" s="116"/>
      <c r="AX99" s="116"/>
      <c r="AY99" s="116"/>
      <c r="AZ99" s="116"/>
      <c r="BA99" s="116"/>
      <c r="BB99" s="116"/>
      <c r="BC99" s="116"/>
      <c r="BD99" s="116"/>
      <c r="BE99" s="116"/>
      <c r="BF99" s="116"/>
      <c r="BG99" s="116"/>
      <c r="BH99" s="116"/>
      <c r="BI99" s="116"/>
      <c r="BJ99" s="116"/>
      <c r="BK99" s="116"/>
      <c r="BL99" s="116"/>
      <c r="BM99" s="116"/>
      <c r="BN99" s="116"/>
      <c r="BO99" s="116"/>
      <c r="BP99" s="116"/>
      <c r="BQ99" s="116"/>
      <c r="BR99" s="116"/>
      <c r="BS99" s="116"/>
      <c r="BT99" s="116"/>
      <c r="BU99" s="116"/>
      <c r="BV99" s="116"/>
      <c r="BW99" s="116"/>
      <c r="BX99" s="116"/>
      <c r="BY99" s="116"/>
      <c r="BZ99" s="116"/>
      <c r="CA99" s="116"/>
      <c r="CB99" s="116"/>
      <c r="CC99" s="116"/>
      <c r="CD99" s="116"/>
      <c r="CE99" s="116"/>
      <c r="CF99" s="116"/>
      <c r="CG99" s="116"/>
      <c r="CH99" s="116"/>
      <c r="CI99" s="116"/>
      <c r="CJ99" s="116"/>
      <c r="CK99" s="116"/>
      <c r="CL99" s="116"/>
      <c r="CM99" s="116"/>
      <c r="CN99" s="116"/>
      <c r="CO99" s="116"/>
      <c r="CP99" s="116"/>
      <c r="CQ99" s="116"/>
      <c r="CR99" s="116"/>
      <c r="CS99" s="116"/>
      <c r="CT99" s="116"/>
      <c r="CU99" s="116"/>
      <c r="CV99" s="116"/>
      <c r="CW99" s="116"/>
      <c r="CX99" s="116"/>
      <c r="CY99" s="116"/>
      <c r="CZ99" s="116"/>
    </row>
    <row r="100" spans="1:104" hidden="1" x14ac:dyDescent="0.25">
      <c r="A100" s="2"/>
      <c r="B100" s="9"/>
      <c r="C100" s="189"/>
      <c r="D100" s="160">
        <f t="shared" ref="D100:E100" si="75">D72+D79+D83+D88-D94+D98</f>
        <v>-206765.646692607</v>
      </c>
      <c r="E100" s="160">
        <f t="shared" si="75"/>
        <v>-140098.98002594037</v>
      </c>
      <c r="F100" s="160">
        <f t="shared" ref="F100:G100" si="76">F72+F79+F83+F88-F94+F98+F93</f>
        <v>602267.78495460434</v>
      </c>
      <c r="G100" s="160">
        <f t="shared" si="76"/>
        <v>26958.083444341246</v>
      </c>
      <c r="H100" s="160">
        <f t="shared" ref="H100:J100" si="77">H72+H79+H83+H88-H94+H98</f>
        <v>-268802.65877249039</v>
      </c>
      <c r="I100" s="160">
        <f t="shared" si="77"/>
        <v>-239302.57543915705</v>
      </c>
      <c r="J100" s="160">
        <f t="shared" si="77"/>
        <v>-212260.83238360146</v>
      </c>
      <c r="R100" s="116"/>
      <c r="S100" s="116"/>
      <c r="T100" s="116"/>
      <c r="U100" s="116"/>
      <c r="V100" s="116"/>
      <c r="W100" s="116"/>
      <c r="X100" s="116"/>
      <c r="Y100" s="116"/>
      <c r="Z100" s="116"/>
      <c r="AA100" s="116"/>
      <c r="AB100" s="116"/>
      <c r="AC100" s="116"/>
      <c r="AD100" s="116"/>
      <c r="AE100" s="116"/>
      <c r="AF100" s="116"/>
      <c r="AG100" s="116"/>
      <c r="AH100" s="116"/>
      <c r="AI100" s="116"/>
      <c r="AJ100" s="116"/>
      <c r="AK100" s="116"/>
      <c r="AL100" s="116"/>
      <c r="AM100" s="116"/>
      <c r="AN100" s="116"/>
      <c r="AO100" s="116"/>
      <c r="AP100" s="116"/>
      <c r="AQ100" s="116"/>
      <c r="AR100" s="116"/>
      <c r="AS100" s="116"/>
      <c r="AT100" s="116"/>
      <c r="AU100" s="116"/>
      <c r="AV100" s="116"/>
      <c r="AW100" s="116"/>
      <c r="AX100" s="116"/>
      <c r="AY100" s="116"/>
      <c r="AZ100" s="116"/>
      <c r="BA100" s="116"/>
      <c r="BB100" s="116"/>
      <c r="BC100" s="116"/>
      <c r="BD100" s="116"/>
      <c r="BE100" s="116"/>
      <c r="BF100" s="116"/>
      <c r="BG100" s="116"/>
      <c r="BH100" s="116"/>
      <c r="BI100" s="116"/>
      <c r="BJ100" s="116"/>
      <c r="BK100" s="116"/>
      <c r="BL100" s="116"/>
      <c r="BM100" s="116"/>
      <c r="BN100" s="116"/>
      <c r="BO100" s="116"/>
      <c r="BP100" s="116"/>
      <c r="BQ100" s="116"/>
      <c r="BR100" s="116"/>
      <c r="BS100" s="116"/>
      <c r="BT100" s="116"/>
      <c r="BU100" s="116"/>
      <c r="BV100" s="116"/>
      <c r="BW100" s="116"/>
      <c r="BX100" s="116"/>
      <c r="BY100" s="116"/>
      <c r="BZ100" s="116"/>
      <c r="CA100" s="116"/>
      <c r="CB100" s="116"/>
      <c r="CC100" s="116"/>
      <c r="CD100" s="116"/>
      <c r="CE100" s="116"/>
      <c r="CF100" s="116"/>
      <c r="CG100" s="116"/>
      <c r="CH100" s="116"/>
      <c r="CI100" s="116"/>
      <c r="CJ100" s="116"/>
      <c r="CK100" s="116"/>
      <c r="CL100" s="116"/>
      <c r="CM100" s="116"/>
      <c r="CN100" s="116"/>
      <c r="CO100" s="116"/>
      <c r="CP100" s="116"/>
      <c r="CQ100" s="116"/>
      <c r="CR100" s="116"/>
      <c r="CS100" s="116"/>
      <c r="CT100" s="116"/>
      <c r="CU100" s="116"/>
      <c r="CV100" s="116"/>
      <c r="CW100" s="116"/>
      <c r="CX100" s="116"/>
      <c r="CY100" s="116"/>
      <c r="CZ100" s="116"/>
    </row>
    <row r="101" spans="1:104" hidden="1" x14ac:dyDescent="0.25">
      <c r="A101" s="4"/>
      <c r="B101" s="5"/>
      <c r="C101" s="193"/>
      <c r="D101" s="160">
        <f t="shared" ref="D101:E101" si="78">D73+D80+D84+D89-D95+D99</f>
        <v>601375.58832684811</v>
      </c>
      <c r="E101" s="160">
        <f t="shared" si="78"/>
        <v>638042.25499351486</v>
      </c>
      <c r="F101" s="160">
        <f t="shared" ref="F101:G101" si="79">F73+F80+F84+F89-F95+F99+F94</f>
        <v>2417131.7250324255</v>
      </c>
      <c r="G101" s="160">
        <f t="shared" si="79"/>
        <v>1508918.0439683278</v>
      </c>
      <c r="H101" s="160">
        <f t="shared" ref="H101:J101" si="80">H73+H80+H84+H89-H95+H99</f>
        <v>637076.5528068773</v>
      </c>
      <c r="I101" s="160">
        <f t="shared" si="80"/>
        <v>567013.85489021067</v>
      </c>
      <c r="J101" s="160">
        <f t="shared" si="80"/>
        <v>516617.87919576629</v>
      </c>
      <c r="R101" s="116"/>
      <c r="S101" s="116"/>
      <c r="T101" s="116"/>
      <c r="U101" s="116"/>
      <c r="V101" s="116"/>
      <c r="W101" s="116"/>
      <c r="X101" s="116"/>
      <c r="Y101" s="116"/>
      <c r="Z101" s="116"/>
      <c r="AA101" s="116"/>
      <c r="AB101" s="116"/>
      <c r="AC101" s="116"/>
      <c r="AD101" s="116"/>
      <c r="AE101" s="116"/>
      <c r="AF101" s="116"/>
      <c r="AG101" s="116"/>
      <c r="AH101" s="116"/>
      <c r="AI101" s="116"/>
      <c r="AJ101" s="116"/>
      <c r="AK101" s="116"/>
      <c r="AL101" s="116"/>
      <c r="AM101" s="116"/>
      <c r="AN101" s="116"/>
      <c r="AO101" s="116"/>
      <c r="AP101" s="116"/>
      <c r="AQ101" s="116"/>
      <c r="AR101" s="116"/>
      <c r="AS101" s="116"/>
      <c r="AT101" s="116"/>
      <c r="AU101" s="116"/>
      <c r="AV101" s="116"/>
      <c r="AW101" s="116"/>
      <c r="AX101" s="116"/>
      <c r="AY101" s="116"/>
      <c r="AZ101" s="116"/>
      <c r="BA101" s="116"/>
      <c r="BB101" s="116"/>
      <c r="BC101" s="116"/>
      <c r="BD101" s="116"/>
      <c r="BE101" s="116"/>
      <c r="BF101" s="116"/>
      <c r="BG101" s="116"/>
      <c r="BH101" s="116"/>
      <c r="BI101" s="116"/>
      <c r="BJ101" s="116"/>
      <c r="BK101" s="116"/>
      <c r="BL101" s="116"/>
      <c r="BM101" s="116"/>
      <c r="BN101" s="116"/>
      <c r="BO101" s="116"/>
      <c r="BP101" s="116"/>
      <c r="BQ101" s="116"/>
      <c r="BR101" s="116"/>
      <c r="BS101" s="116"/>
      <c r="BT101" s="116"/>
      <c r="BU101" s="116"/>
      <c r="BV101" s="116"/>
      <c r="BW101" s="116"/>
      <c r="BX101" s="116"/>
      <c r="BY101" s="116"/>
      <c r="BZ101" s="116"/>
      <c r="CA101" s="116"/>
      <c r="CB101" s="116"/>
      <c r="CC101" s="116"/>
      <c r="CD101" s="116"/>
      <c r="CE101" s="116"/>
      <c r="CF101" s="116"/>
      <c r="CG101" s="116"/>
      <c r="CH101" s="116"/>
      <c r="CI101" s="116"/>
      <c r="CJ101" s="116"/>
      <c r="CK101" s="116"/>
      <c r="CL101" s="116"/>
      <c r="CM101" s="116"/>
      <c r="CN101" s="116"/>
      <c r="CO101" s="116"/>
      <c r="CP101" s="116"/>
      <c r="CQ101" s="116"/>
      <c r="CR101" s="116"/>
      <c r="CS101" s="116"/>
      <c r="CT101" s="116"/>
      <c r="CU101" s="116"/>
      <c r="CV101" s="116"/>
      <c r="CW101" s="116"/>
      <c r="CX101" s="116"/>
      <c r="CY101" s="116"/>
      <c r="CZ101" s="116"/>
    </row>
    <row r="102" spans="1:104" hidden="1" x14ac:dyDescent="0.25">
      <c r="A102" s="4"/>
      <c r="B102" s="5"/>
      <c r="C102" s="193"/>
      <c r="D102" s="160">
        <f t="shared" ref="D102:E102" si="81">D74+D81+D85+D90-D96+D100</f>
        <v>-310446.72503242543</v>
      </c>
      <c r="E102" s="160">
        <f t="shared" si="81"/>
        <v>-134446.7250324254</v>
      </c>
      <c r="F102" s="160">
        <f t="shared" ref="F102:G102" si="82">F74+F81+F85+F90-F96+F100+F95</f>
        <v>-1141910.8617380029</v>
      </c>
      <c r="G102" s="160">
        <f t="shared" si="82"/>
        <v>-977605.65339698747</v>
      </c>
      <c r="H102" s="160">
        <f t="shared" ref="H102:J102" si="83">H74+H81+H85+H90-H96+H100</f>
        <v>-358509.44138227968</v>
      </c>
      <c r="I102" s="160">
        <f t="shared" si="83"/>
        <v>-340809.39138227969</v>
      </c>
      <c r="J102" s="160">
        <f t="shared" si="83"/>
        <v>-330484.3622156129</v>
      </c>
      <c r="R102" s="116"/>
      <c r="S102" s="116"/>
      <c r="T102" s="116"/>
      <c r="U102" s="116"/>
      <c r="V102" s="116"/>
      <c r="W102" s="116"/>
      <c r="X102" s="116"/>
      <c r="Y102" s="116"/>
      <c r="Z102" s="116"/>
      <c r="AA102" s="116"/>
      <c r="AB102" s="116"/>
      <c r="AC102" s="116"/>
      <c r="AD102" s="116"/>
      <c r="AE102" s="116"/>
      <c r="AF102" s="116"/>
      <c r="AG102" s="116"/>
      <c r="AH102" s="116"/>
      <c r="AI102" s="116"/>
      <c r="AJ102" s="116"/>
      <c r="AK102" s="116"/>
      <c r="AL102" s="116"/>
      <c r="AM102" s="116"/>
      <c r="AN102" s="116"/>
      <c r="AO102" s="116"/>
      <c r="AP102" s="116"/>
      <c r="AQ102" s="116"/>
      <c r="AR102" s="116"/>
      <c r="AS102" s="116"/>
      <c r="AT102" s="116"/>
      <c r="AU102" s="116"/>
      <c r="AV102" s="116"/>
      <c r="AW102" s="116"/>
      <c r="AX102" s="116"/>
      <c r="AY102" s="116"/>
      <c r="AZ102" s="116"/>
      <c r="BA102" s="116"/>
      <c r="BB102" s="116"/>
      <c r="BC102" s="116"/>
      <c r="BD102" s="116"/>
      <c r="BE102" s="116"/>
      <c r="BF102" s="116"/>
      <c r="BG102" s="116"/>
      <c r="BH102" s="116"/>
      <c r="BI102" s="116"/>
      <c r="BJ102" s="116"/>
      <c r="BK102" s="116"/>
      <c r="BL102" s="116"/>
      <c r="BM102" s="116"/>
      <c r="BN102" s="116"/>
      <c r="BO102" s="116"/>
      <c r="BP102" s="116"/>
      <c r="BQ102" s="116"/>
      <c r="BR102" s="116"/>
      <c r="BS102" s="116"/>
      <c r="BT102" s="116"/>
      <c r="BU102" s="116"/>
      <c r="BV102" s="116"/>
      <c r="BW102" s="116"/>
      <c r="BX102" s="116"/>
      <c r="BY102" s="116"/>
      <c r="BZ102" s="116"/>
      <c r="CA102" s="116"/>
      <c r="CB102" s="116"/>
      <c r="CC102" s="116"/>
      <c r="CD102" s="116"/>
      <c r="CE102" s="116"/>
      <c r="CF102" s="116"/>
      <c r="CG102" s="116"/>
      <c r="CH102" s="116"/>
      <c r="CI102" s="116"/>
      <c r="CJ102" s="116"/>
      <c r="CK102" s="116"/>
      <c r="CL102" s="116"/>
      <c r="CM102" s="116"/>
      <c r="CN102" s="116"/>
      <c r="CO102" s="116"/>
      <c r="CP102" s="116"/>
      <c r="CQ102" s="116"/>
      <c r="CR102" s="116"/>
      <c r="CS102" s="116"/>
      <c r="CT102" s="116"/>
      <c r="CU102" s="116"/>
      <c r="CV102" s="116"/>
      <c r="CW102" s="116"/>
      <c r="CX102" s="116"/>
      <c r="CY102" s="116"/>
      <c r="CZ102" s="116"/>
    </row>
    <row r="103" spans="1:104" hidden="1" x14ac:dyDescent="0.25">
      <c r="A103" s="2"/>
      <c r="B103" s="9"/>
      <c r="C103" s="189"/>
      <c r="D103" s="160">
        <f t="shared" ref="D103:E103" si="84">D75+D82+D86+D91-D97+D101</f>
        <v>824414.50998702971</v>
      </c>
      <c r="E103" s="160">
        <f t="shared" si="84"/>
        <v>1062414.5099870297</v>
      </c>
      <c r="F103" s="160">
        <f t="shared" ref="F103:G103" si="85">F75+F82+F86+F91-F97+F101+F96</f>
        <v>4708412.8033722444</v>
      </c>
      <c r="G103" s="160">
        <f t="shared" si="85"/>
        <v>2773922.1844286602</v>
      </c>
      <c r="H103" s="160">
        <f t="shared" ref="H103:J103" si="86">H75+H82+H86+H91-H97+H101</f>
        <v>919414.87019708799</v>
      </c>
      <c r="I103" s="160">
        <f t="shared" si="86"/>
        <v>828702.11394708802</v>
      </c>
      <c r="J103" s="160">
        <f t="shared" si="86"/>
        <v>745364.37853042153</v>
      </c>
      <c r="R103" s="116"/>
      <c r="S103" s="116"/>
      <c r="T103" s="116"/>
      <c r="U103" s="116"/>
      <c r="V103" s="116"/>
      <c r="W103" s="116"/>
      <c r="X103" s="116"/>
      <c r="Y103" s="116"/>
      <c r="Z103" s="116"/>
      <c r="AA103" s="116"/>
      <c r="AB103" s="116"/>
      <c r="AC103" s="116"/>
      <c r="AD103" s="116"/>
      <c r="AE103" s="116"/>
      <c r="AF103" s="116"/>
      <c r="AG103" s="116"/>
      <c r="AH103" s="116"/>
      <c r="AI103" s="116"/>
      <c r="AJ103" s="116"/>
      <c r="AK103" s="116"/>
      <c r="AL103" s="116"/>
      <c r="AM103" s="116"/>
      <c r="AN103" s="116"/>
      <c r="AO103" s="116"/>
      <c r="AP103" s="116"/>
      <c r="AQ103" s="116"/>
      <c r="AR103" s="116"/>
      <c r="AS103" s="116"/>
      <c r="AT103" s="116"/>
      <c r="AU103" s="116"/>
      <c r="AV103" s="116"/>
      <c r="AW103" s="116"/>
      <c r="AX103" s="116"/>
      <c r="AY103" s="116"/>
      <c r="AZ103" s="116"/>
      <c r="BA103" s="116"/>
      <c r="BB103" s="116"/>
      <c r="BC103" s="116"/>
      <c r="BD103" s="116"/>
      <c r="BE103" s="116"/>
      <c r="BF103" s="116"/>
      <c r="BG103" s="116"/>
      <c r="BH103" s="116"/>
      <c r="BI103" s="116"/>
      <c r="BJ103" s="116"/>
      <c r="BK103" s="116"/>
      <c r="BL103" s="116"/>
      <c r="BM103" s="116"/>
      <c r="BN103" s="116"/>
      <c r="BO103" s="116"/>
      <c r="BP103" s="116"/>
      <c r="BQ103" s="116"/>
      <c r="BR103" s="116"/>
      <c r="BS103" s="116"/>
      <c r="BT103" s="116"/>
      <c r="BU103" s="116"/>
      <c r="BV103" s="116"/>
      <c r="BW103" s="116"/>
      <c r="BX103" s="116"/>
      <c r="BY103" s="116"/>
      <c r="BZ103" s="116"/>
      <c r="CA103" s="116"/>
      <c r="CB103" s="116"/>
      <c r="CC103" s="116"/>
      <c r="CD103" s="116"/>
      <c r="CE103" s="116"/>
      <c r="CF103" s="116"/>
      <c r="CG103" s="116"/>
      <c r="CH103" s="116"/>
      <c r="CI103" s="116"/>
      <c r="CJ103" s="116"/>
      <c r="CK103" s="116"/>
      <c r="CL103" s="116"/>
      <c r="CM103" s="116"/>
      <c r="CN103" s="116"/>
      <c r="CO103" s="116"/>
      <c r="CP103" s="116"/>
      <c r="CQ103" s="116"/>
      <c r="CR103" s="116"/>
      <c r="CS103" s="116"/>
      <c r="CT103" s="116"/>
      <c r="CU103" s="116"/>
      <c r="CV103" s="116"/>
      <c r="CW103" s="116"/>
      <c r="CX103" s="116"/>
      <c r="CY103" s="116"/>
      <c r="CZ103" s="116"/>
    </row>
    <row r="104" spans="1:104" hidden="1" x14ac:dyDescent="0.25">
      <c r="A104" s="2"/>
      <c r="B104" s="9"/>
      <c r="C104" s="189"/>
      <c r="D104" s="160">
        <f t="shared" ref="D104:E104" si="87">D76+D83+D87+D92-D98+D102</f>
        <v>-33371.235019455256</v>
      </c>
      <c r="E104" s="160">
        <f t="shared" si="87"/>
        <v>117962.09831387814</v>
      </c>
      <c r="F104" s="160">
        <f t="shared" ref="F104:G104" si="88">F76+F83+F87+F92-F98+F102+F97</f>
        <v>-2300214.1167315179</v>
      </c>
      <c r="G104" s="160">
        <f t="shared" si="88"/>
        <v>-1608352.7712699885</v>
      </c>
      <c r="H104" s="160">
        <f t="shared" ref="H104:J104" si="89">H76+H83+H87+H92-H98+H102</f>
        <v>-71830.128246034496</v>
      </c>
      <c r="I104" s="160">
        <f t="shared" si="89"/>
        <v>-81417.655329367873</v>
      </c>
      <c r="J104" s="160">
        <f t="shared" si="89"/>
        <v>-91005.182412701019</v>
      </c>
      <c r="R104" s="116"/>
      <c r="S104" s="116"/>
      <c r="T104" s="116"/>
      <c r="U104" s="116"/>
      <c r="V104" s="116"/>
      <c r="W104" s="116"/>
      <c r="X104" s="116"/>
      <c r="Y104" s="116"/>
      <c r="Z104" s="116"/>
      <c r="AA104" s="116"/>
      <c r="AB104" s="116"/>
      <c r="AC104" s="116"/>
      <c r="AD104" s="116"/>
      <c r="AE104" s="116"/>
      <c r="AF104" s="116"/>
      <c r="AG104" s="116"/>
      <c r="AH104" s="116"/>
      <c r="AI104" s="116"/>
      <c r="AJ104" s="116"/>
      <c r="AK104" s="116"/>
      <c r="AL104" s="116"/>
      <c r="AM104" s="116"/>
      <c r="AN104" s="116"/>
      <c r="AO104" s="116"/>
      <c r="AP104" s="116"/>
      <c r="AQ104" s="116"/>
      <c r="AR104" s="116"/>
      <c r="AS104" s="116"/>
      <c r="AT104" s="116"/>
      <c r="AU104" s="116"/>
      <c r="AV104" s="116"/>
      <c r="AW104" s="116"/>
      <c r="AX104" s="116"/>
      <c r="AY104" s="116"/>
      <c r="AZ104" s="116"/>
      <c r="BA104" s="116"/>
      <c r="BB104" s="116"/>
      <c r="BC104" s="116"/>
      <c r="BD104" s="116"/>
      <c r="BE104" s="116"/>
      <c r="BF104" s="116"/>
      <c r="BG104" s="116"/>
      <c r="BH104" s="116"/>
      <c r="BI104" s="116"/>
      <c r="BJ104" s="116"/>
      <c r="BK104" s="116"/>
      <c r="BL104" s="116"/>
      <c r="BM104" s="116"/>
      <c r="BN104" s="116"/>
      <c r="BO104" s="116"/>
      <c r="BP104" s="116"/>
      <c r="BQ104" s="116"/>
      <c r="BR104" s="116"/>
      <c r="BS104" s="116"/>
      <c r="BT104" s="116"/>
      <c r="BU104" s="116"/>
      <c r="BV104" s="116"/>
      <c r="BW104" s="116"/>
      <c r="BX104" s="116"/>
      <c r="BY104" s="116"/>
      <c r="BZ104" s="116"/>
      <c r="CA104" s="116"/>
      <c r="CB104" s="116"/>
      <c r="CC104" s="116"/>
      <c r="CD104" s="116"/>
      <c r="CE104" s="116"/>
      <c r="CF104" s="116"/>
      <c r="CG104" s="116"/>
      <c r="CH104" s="116"/>
      <c r="CI104" s="116"/>
      <c r="CJ104" s="116"/>
      <c r="CK104" s="116"/>
      <c r="CL104" s="116"/>
      <c r="CM104" s="116"/>
      <c r="CN104" s="116"/>
      <c r="CO104" s="116"/>
      <c r="CP104" s="116"/>
      <c r="CQ104" s="116"/>
      <c r="CR104" s="116"/>
      <c r="CS104" s="116"/>
      <c r="CT104" s="116"/>
      <c r="CU104" s="116"/>
      <c r="CV104" s="116"/>
      <c r="CW104" s="116"/>
      <c r="CX104" s="116"/>
      <c r="CY104" s="116"/>
      <c r="CZ104" s="116"/>
    </row>
    <row r="105" spans="1:104" s="25" customFormat="1" hidden="1" x14ac:dyDescent="0.25">
      <c r="A105" s="18"/>
      <c r="B105" s="38"/>
      <c r="C105" s="185"/>
      <c r="D105" s="160">
        <f t="shared" ref="D105:E105" si="90">D77+D84+D88+D93-D99+D103</f>
        <v>574635.01997405966</v>
      </c>
      <c r="E105" s="160">
        <f t="shared" si="90"/>
        <v>1011968.3533073929</v>
      </c>
      <c r="F105" s="160">
        <f t="shared" ref="F105:G105" si="91">F77+F84+F88+F93-F99+F103+F98</f>
        <v>5988145.9216601821</v>
      </c>
      <c r="G105" s="160">
        <f t="shared" si="91"/>
        <v>3232788.1012063343</v>
      </c>
      <c r="H105" s="160">
        <f t="shared" ref="H105:J105" si="92">H77+H84+H88+H93-H99+H103</f>
        <v>730906.68872750946</v>
      </c>
      <c r="I105" s="160">
        <f t="shared" si="92"/>
        <v>661581.49289417616</v>
      </c>
      <c r="J105" s="160">
        <f t="shared" si="92"/>
        <v>570131.23456084309</v>
      </c>
      <c r="K105"/>
      <c r="L105"/>
      <c r="M105"/>
      <c r="N105"/>
      <c r="O105"/>
      <c r="P105"/>
      <c r="Q105"/>
      <c r="R105" s="116"/>
      <c r="S105" s="116"/>
      <c r="T105" s="116"/>
      <c r="U105" s="116"/>
      <c r="V105" s="116"/>
      <c r="W105" s="116"/>
      <c r="X105" s="116"/>
      <c r="Y105" s="116"/>
      <c r="Z105" s="116"/>
      <c r="AA105" s="116"/>
      <c r="AB105" s="116"/>
      <c r="AC105" s="116"/>
      <c r="AD105" s="116"/>
      <c r="AE105" s="116"/>
      <c r="AF105" s="116"/>
      <c r="AG105" s="116"/>
      <c r="AH105" s="116"/>
      <c r="AI105" s="116"/>
      <c r="AJ105" s="116"/>
      <c r="AK105" s="116"/>
      <c r="AL105" s="116"/>
      <c r="AM105" s="116"/>
      <c r="AN105" s="116"/>
      <c r="AO105" s="116"/>
      <c r="AP105" s="116"/>
      <c r="AQ105" s="116"/>
      <c r="AR105" s="116"/>
      <c r="AS105" s="116"/>
      <c r="AT105" s="116"/>
      <c r="AU105" s="116"/>
      <c r="AV105" s="116"/>
      <c r="AW105" s="116"/>
      <c r="AX105" s="116"/>
      <c r="AY105" s="116"/>
      <c r="AZ105" s="116"/>
      <c r="BA105" s="116"/>
      <c r="BB105" s="116"/>
      <c r="BC105" s="116"/>
      <c r="BD105" s="116"/>
      <c r="BE105" s="116"/>
      <c r="BF105" s="116"/>
      <c r="BG105" s="116"/>
      <c r="BH105" s="116"/>
      <c r="BI105" s="116"/>
      <c r="BJ105" s="116"/>
      <c r="BK105" s="116"/>
      <c r="BL105" s="116"/>
      <c r="BM105" s="116"/>
      <c r="BN105" s="116"/>
      <c r="BO105" s="116"/>
      <c r="BP105" s="116"/>
      <c r="BQ105" s="116"/>
      <c r="BR105" s="116"/>
      <c r="BS105" s="116"/>
      <c r="BT105" s="116"/>
      <c r="BU105" s="116"/>
      <c r="BV105" s="116"/>
      <c r="BW105" s="116"/>
      <c r="BX105" s="116"/>
      <c r="BY105" s="116"/>
      <c r="BZ105" s="116"/>
      <c r="CA105" s="116"/>
      <c r="CB105" s="116"/>
      <c r="CC105" s="116"/>
      <c r="CD105" s="116"/>
      <c r="CE105" s="116"/>
      <c r="CF105" s="116"/>
      <c r="CG105" s="116"/>
      <c r="CH105" s="116"/>
      <c r="CI105" s="116"/>
      <c r="CJ105" s="116"/>
      <c r="CK105" s="116"/>
      <c r="CL105" s="116"/>
      <c r="CM105" s="116"/>
      <c r="CN105" s="116"/>
      <c r="CO105" s="116"/>
      <c r="CP105" s="116"/>
      <c r="CQ105" s="116"/>
      <c r="CR105" s="116"/>
      <c r="CS105" s="116"/>
      <c r="CT105" s="116"/>
      <c r="CU105" s="116"/>
      <c r="CV105" s="116"/>
      <c r="CW105" s="116"/>
      <c r="CX105" s="116"/>
      <c r="CY105" s="116"/>
      <c r="CZ105" s="116"/>
    </row>
    <row r="106" spans="1:104" hidden="1" x14ac:dyDescent="0.25">
      <c r="A106" s="2"/>
      <c r="B106" s="9"/>
      <c r="C106" s="189"/>
      <c r="D106" s="160">
        <f t="shared" ref="D106:E106" si="93">D78+D85+D89+D94-D100+D104</f>
        <v>655369.90168612194</v>
      </c>
      <c r="E106" s="160">
        <f t="shared" si="93"/>
        <v>824703.23501945531</v>
      </c>
      <c r="F106" s="160">
        <f t="shared" ref="F106:G106" si="94">F78+F85+F89+F94-F100+F104+F99</f>
        <v>-966889.66666666651</v>
      </c>
      <c r="G106" s="160">
        <f t="shared" si="94"/>
        <v>-535584.62499999977</v>
      </c>
      <c r="H106" s="160">
        <f t="shared" ref="H106:J106" si="95">H78+H85+H89+H94-H100+H104</f>
        <v>763230.63949603448</v>
      </c>
      <c r="I106" s="160">
        <f t="shared" si="95"/>
        <v>662930.35616270103</v>
      </c>
      <c r="J106" s="160">
        <f t="shared" si="95"/>
        <v>565088.41310714558</v>
      </c>
      <c r="R106" s="116"/>
      <c r="S106" s="116"/>
      <c r="T106" s="116"/>
      <c r="U106" s="116"/>
      <c r="V106" s="116"/>
      <c r="W106" s="116"/>
      <c r="X106" s="116"/>
      <c r="Y106" s="116"/>
      <c r="Z106" s="116"/>
      <c r="AA106" s="116"/>
      <c r="AB106" s="116"/>
      <c r="AC106" s="116"/>
      <c r="AD106" s="116"/>
      <c r="AE106" s="116"/>
      <c r="AF106" s="116"/>
      <c r="AG106" s="116"/>
      <c r="AH106" s="116"/>
      <c r="AI106" s="116"/>
      <c r="AJ106" s="116"/>
      <c r="AK106" s="116"/>
      <c r="AL106" s="116"/>
      <c r="AM106" s="116"/>
      <c r="AN106" s="116"/>
      <c r="AO106" s="116"/>
      <c r="AP106" s="116"/>
      <c r="AQ106" s="116"/>
      <c r="AR106" s="116"/>
      <c r="AS106" s="116"/>
      <c r="AT106" s="116"/>
      <c r="AU106" s="116"/>
      <c r="AV106" s="116"/>
      <c r="AW106" s="116"/>
      <c r="AX106" s="116"/>
      <c r="AY106" s="116"/>
      <c r="AZ106" s="116"/>
      <c r="BA106" s="116"/>
      <c r="BB106" s="116"/>
      <c r="BC106" s="116"/>
      <c r="BD106" s="116"/>
      <c r="BE106" s="116"/>
      <c r="BF106" s="116"/>
      <c r="BG106" s="116"/>
      <c r="BH106" s="116"/>
      <c r="BI106" s="116"/>
      <c r="BJ106" s="116"/>
      <c r="BK106" s="116"/>
      <c r="BL106" s="116"/>
      <c r="BM106" s="116"/>
      <c r="BN106" s="116"/>
      <c r="BO106" s="116"/>
      <c r="BP106" s="116"/>
      <c r="BQ106" s="116"/>
      <c r="BR106" s="116"/>
      <c r="BS106" s="116"/>
      <c r="BT106" s="116"/>
      <c r="BU106" s="116"/>
      <c r="BV106" s="116"/>
      <c r="BW106" s="116"/>
      <c r="BX106" s="116"/>
      <c r="BY106" s="116"/>
      <c r="BZ106" s="116"/>
      <c r="CA106" s="116"/>
      <c r="CB106" s="116"/>
      <c r="CC106" s="116"/>
      <c r="CD106" s="116"/>
      <c r="CE106" s="116"/>
      <c r="CF106" s="116"/>
      <c r="CG106" s="116"/>
      <c r="CH106" s="116"/>
      <c r="CI106" s="116"/>
      <c r="CJ106" s="116"/>
      <c r="CK106" s="116"/>
      <c r="CL106" s="116"/>
      <c r="CM106" s="116"/>
      <c r="CN106" s="116"/>
      <c r="CO106" s="116"/>
      <c r="CP106" s="116"/>
      <c r="CQ106" s="116"/>
      <c r="CR106" s="116"/>
      <c r="CS106" s="116"/>
      <c r="CT106" s="116"/>
      <c r="CU106" s="116"/>
      <c r="CV106" s="116"/>
      <c r="CW106" s="116"/>
      <c r="CX106" s="116"/>
      <c r="CY106" s="116"/>
      <c r="CZ106" s="116"/>
    </row>
    <row r="107" spans="1:104" hidden="1" x14ac:dyDescent="0.25">
      <c r="A107" s="4"/>
      <c r="B107" s="5"/>
      <c r="C107" s="193"/>
      <c r="D107" s="160">
        <f t="shared" ref="D107:E107" si="96">D79+D86+D90+D95-D101+D105</f>
        <v>-215887.64669260685</v>
      </c>
      <c r="E107" s="160">
        <f t="shared" si="96"/>
        <v>198112.35330739291</v>
      </c>
      <c r="F107" s="160">
        <f t="shared" ref="F107:G107" si="97">F79+F86+F90+F95-F101+F105+F100</f>
        <v>3731627.6682230872</v>
      </c>
      <c r="G107" s="160">
        <f t="shared" si="97"/>
        <v>1480061.8455076858</v>
      </c>
      <c r="H107" s="160">
        <f t="shared" ref="H107:J107" si="98">H79+H86+H90+H95-H101+H105</f>
        <v>-101650.98668915709</v>
      </c>
      <c r="I107" s="160">
        <f t="shared" si="98"/>
        <v>-86163.442939157132</v>
      </c>
      <c r="J107" s="160">
        <f t="shared" si="98"/>
        <v>-124759.38530026795</v>
      </c>
      <c r="R107" s="116"/>
      <c r="S107" s="116"/>
      <c r="T107" s="116"/>
      <c r="U107" s="116"/>
      <c r="V107" s="116"/>
      <c r="W107" s="116"/>
      <c r="X107" s="116"/>
      <c r="Y107" s="116"/>
      <c r="Z107" s="116"/>
      <c r="AA107" s="116"/>
      <c r="AB107" s="116"/>
      <c r="AC107" s="116"/>
      <c r="AD107" s="116"/>
      <c r="AE107" s="116"/>
      <c r="AF107" s="116"/>
      <c r="AG107" s="116"/>
      <c r="AH107" s="116"/>
      <c r="AI107" s="116"/>
      <c r="AJ107" s="116"/>
      <c r="AK107" s="116"/>
      <c r="AL107" s="116"/>
      <c r="AM107" s="116"/>
      <c r="AN107" s="116"/>
      <c r="AO107" s="116"/>
      <c r="AP107" s="116"/>
      <c r="AQ107" s="116"/>
      <c r="AR107" s="116"/>
      <c r="AS107" s="116"/>
      <c r="AT107" s="116"/>
      <c r="AU107" s="116"/>
      <c r="AV107" s="116"/>
      <c r="AW107" s="116"/>
      <c r="AX107" s="116"/>
      <c r="AY107" s="116"/>
      <c r="AZ107" s="116"/>
      <c r="BA107" s="116"/>
      <c r="BB107" s="116"/>
      <c r="BC107" s="116"/>
      <c r="BD107" s="116"/>
      <c r="BE107" s="116"/>
      <c r="BF107" s="116"/>
      <c r="BG107" s="116"/>
      <c r="BH107" s="116"/>
      <c r="BI107" s="116"/>
      <c r="BJ107" s="116"/>
      <c r="BK107" s="116"/>
      <c r="BL107" s="116"/>
      <c r="BM107" s="116"/>
      <c r="BN107" s="116"/>
      <c r="BO107" s="116"/>
      <c r="BP107" s="116"/>
      <c r="BQ107" s="116"/>
      <c r="BR107" s="116"/>
      <c r="BS107" s="116"/>
      <c r="BT107" s="116"/>
      <c r="BU107" s="116"/>
      <c r="BV107" s="116"/>
      <c r="BW107" s="116"/>
      <c r="BX107" s="116"/>
      <c r="BY107" s="116"/>
      <c r="BZ107" s="116"/>
      <c r="CA107" s="116"/>
      <c r="CB107" s="116"/>
      <c r="CC107" s="116"/>
      <c r="CD107" s="116"/>
      <c r="CE107" s="116"/>
      <c r="CF107" s="116"/>
      <c r="CG107" s="116"/>
      <c r="CH107" s="116"/>
      <c r="CI107" s="116"/>
      <c r="CJ107" s="116"/>
      <c r="CK107" s="116"/>
      <c r="CL107" s="116"/>
      <c r="CM107" s="116"/>
      <c r="CN107" s="116"/>
      <c r="CO107" s="116"/>
      <c r="CP107" s="116"/>
      <c r="CQ107" s="116"/>
      <c r="CR107" s="116"/>
      <c r="CS107" s="116"/>
      <c r="CT107" s="116"/>
      <c r="CU107" s="116"/>
      <c r="CV107" s="116"/>
      <c r="CW107" s="116"/>
      <c r="CX107" s="116"/>
      <c r="CY107" s="116"/>
      <c r="CZ107" s="116"/>
    </row>
    <row r="108" spans="1:104" hidden="1" x14ac:dyDescent="0.25">
      <c r="D108" s="160">
        <f t="shared" ref="D108:E108" si="99">D80+D87+D91+D96-D102+D106</f>
        <v>1442035.7050583658</v>
      </c>
      <c r="E108" s="160">
        <f t="shared" si="99"/>
        <v>1504702.3717250326</v>
      </c>
      <c r="F108" s="160">
        <f t="shared" ref="F108:G108" si="100">F80+F87+F91+F96-F102+F106+F101</f>
        <v>4885224.2534370953</v>
      </c>
      <c r="G108" s="160">
        <f t="shared" si="100"/>
        <v>3145492.6556986487</v>
      </c>
      <c r="H108" s="160">
        <f t="shared" ref="H108:J108" si="101">H80+H87+H91+H96-H102+H106</f>
        <v>1645731.31265477</v>
      </c>
      <c r="I108" s="160">
        <f t="shared" si="101"/>
        <v>1493805.8834881033</v>
      </c>
      <c r="J108" s="160">
        <f t="shared" si="101"/>
        <v>1349255.4751547701</v>
      </c>
      <c r="R108" s="116"/>
      <c r="S108" s="116"/>
      <c r="T108" s="116"/>
      <c r="U108" s="116"/>
      <c r="V108" s="116"/>
      <c r="W108" s="116"/>
      <c r="X108" s="116"/>
      <c r="Y108" s="116"/>
      <c r="Z108" s="116"/>
      <c r="AA108" s="116"/>
      <c r="AB108" s="116"/>
      <c r="AC108" s="116"/>
      <c r="AD108" s="116"/>
      <c r="AE108" s="116"/>
      <c r="AF108" s="116"/>
      <c r="AG108" s="116"/>
      <c r="AH108" s="116"/>
      <c r="AI108" s="116"/>
      <c r="AJ108" s="116"/>
      <c r="AK108" s="116"/>
      <c r="AL108" s="116"/>
      <c r="AM108" s="116"/>
      <c r="AN108" s="116"/>
      <c r="AO108" s="116"/>
      <c r="AP108" s="116"/>
      <c r="AQ108" s="116"/>
      <c r="AR108" s="116"/>
      <c r="AS108" s="116"/>
      <c r="AT108" s="116"/>
      <c r="AU108" s="116"/>
      <c r="AV108" s="116"/>
      <c r="AW108" s="116"/>
      <c r="AX108" s="116"/>
      <c r="AY108" s="116"/>
      <c r="AZ108" s="116"/>
      <c r="BA108" s="116"/>
      <c r="BB108" s="116"/>
      <c r="BC108" s="116"/>
      <c r="BD108" s="116"/>
      <c r="BE108" s="116"/>
      <c r="BF108" s="116"/>
      <c r="BG108" s="116"/>
      <c r="BH108" s="116"/>
      <c r="BI108" s="116"/>
      <c r="BJ108" s="116"/>
      <c r="BK108" s="116"/>
      <c r="BL108" s="116"/>
      <c r="BM108" s="116"/>
      <c r="BN108" s="116"/>
      <c r="BO108" s="116"/>
      <c r="BP108" s="116"/>
      <c r="BQ108" s="116"/>
      <c r="BR108" s="116"/>
      <c r="BS108" s="116"/>
      <c r="BT108" s="116"/>
      <c r="BU108" s="116"/>
      <c r="BV108" s="116"/>
      <c r="BW108" s="116"/>
      <c r="BX108" s="116"/>
      <c r="BY108" s="116"/>
      <c r="BZ108" s="116"/>
      <c r="CA108" s="116"/>
      <c r="CB108" s="116"/>
      <c r="CC108" s="116"/>
      <c r="CD108" s="116"/>
      <c r="CE108" s="116"/>
      <c r="CF108" s="116"/>
      <c r="CG108" s="116"/>
      <c r="CH108" s="116"/>
      <c r="CI108" s="116"/>
      <c r="CJ108" s="116"/>
      <c r="CK108" s="116"/>
      <c r="CL108" s="116"/>
      <c r="CM108" s="116"/>
      <c r="CN108" s="116"/>
      <c r="CO108" s="116"/>
      <c r="CP108" s="116"/>
      <c r="CQ108" s="116"/>
      <c r="CR108" s="116"/>
      <c r="CS108" s="116"/>
      <c r="CT108" s="116"/>
      <c r="CU108" s="116"/>
      <c r="CV108" s="116"/>
      <c r="CW108" s="116"/>
      <c r="CX108" s="116"/>
      <c r="CY108" s="116"/>
      <c r="CZ108" s="116"/>
    </row>
    <row r="109" spans="1:104" x14ac:dyDescent="0.25">
      <c r="D109" s="160"/>
      <c r="E109" s="160"/>
      <c r="F109" s="160"/>
      <c r="G109" s="160"/>
      <c r="H109" s="160"/>
      <c r="I109" s="160"/>
      <c r="J109" s="160"/>
      <c r="R109" s="116"/>
      <c r="S109" s="116"/>
      <c r="T109" s="116"/>
      <c r="U109" s="116"/>
      <c r="V109" s="116"/>
      <c r="W109" s="116"/>
      <c r="X109" s="116"/>
      <c r="Y109" s="116"/>
      <c r="Z109" s="116"/>
      <c r="AA109" s="116"/>
      <c r="AB109" s="116"/>
      <c r="AC109" s="116"/>
      <c r="AD109" s="116"/>
      <c r="AE109" s="116"/>
      <c r="AF109" s="116"/>
      <c r="AG109" s="116"/>
      <c r="AH109" s="116"/>
      <c r="AI109" s="116"/>
      <c r="AJ109" s="116"/>
      <c r="AK109" s="116"/>
      <c r="AL109" s="116"/>
      <c r="AM109" s="116"/>
      <c r="AN109" s="116"/>
      <c r="AO109" s="116"/>
      <c r="AP109" s="116"/>
      <c r="AQ109" s="116"/>
      <c r="AR109" s="116"/>
      <c r="AS109" s="116"/>
      <c r="AT109" s="116"/>
      <c r="AU109" s="116"/>
      <c r="AV109" s="116"/>
      <c r="AW109" s="116"/>
      <c r="AX109" s="116"/>
      <c r="AY109" s="116"/>
      <c r="AZ109" s="116"/>
      <c r="BA109" s="116"/>
      <c r="BB109" s="116"/>
      <c r="BC109" s="116"/>
      <c r="BD109" s="116"/>
      <c r="BE109" s="116"/>
      <c r="BF109" s="116"/>
      <c r="BG109" s="116"/>
      <c r="BH109" s="116"/>
      <c r="BI109" s="116"/>
      <c r="BJ109" s="116"/>
      <c r="BK109" s="116"/>
      <c r="BL109" s="116"/>
      <c r="BM109" s="116"/>
      <c r="BN109" s="116"/>
      <c r="BO109" s="116"/>
      <c r="BP109" s="116"/>
      <c r="BQ109" s="116"/>
      <c r="BR109" s="116"/>
      <c r="BS109" s="116"/>
      <c r="BT109" s="116"/>
      <c r="BU109" s="116"/>
      <c r="BV109" s="116"/>
      <c r="BW109" s="116"/>
      <c r="BX109" s="116"/>
      <c r="BY109" s="116"/>
      <c r="BZ109" s="116"/>
      <c r="CA109" s="116"/>
      <c r="CB109" s="116"/>
      <c r="CC109" s="116"/>
      <c r="CD109" s="116"/>
      <c r="CE109" s="116"/>
      <c r="CF109" s="116"/>
      <c r="CG109" s="116"/>
      <c r="CH109" s="116"/>
      <c r="CI109" s="116"/>
      <c r="CJ109" s="116"/>
      <c r="CK109" s="116"/>
      <c r="CL109" s="116"/>
      <c r="CM109" s="116"/>
      <c r="CN109" s="116"/>
      <c r="CO109" s="116"/>
      <c r="CP109" s="116"/>
      <c r="CQ109" s="116"/>
      <c r="CR109" s="116"/>
      <c r="CS109" s="116"/>
      <c r="CT109" s="116"/>
      <c r="CU109" s="116"/>
      <c r="CV109" s="116"/>
      <c r="CW109" s="116"/>
      <c r="CX109" s="116"/>
      <c r="CY109" s="116"/>
      <c r="CZ109" s="116"/>
    </row>
    <row r="110" spans="1:104" x14ac:dyDescent="0.25">
      <c r="A110" s="10" t="s">
        <v>115</v>
      </c>
      <c r="D110" s="160">
        <f>Maksuvalmius!D83</f>
        <v>27604.666666666657</v>
      </c>
      <c r="E110" s="160">
        <f>Maksuvalmius!E83</f>
        <v>8271.3333333333285</v>
      </c>
      <c r="F110" s="160">
        <f>Maksuvalmius!F83</f>
        <v>25038.333333333328</v>
      </c>
      <c r="G110" s="160">
        <f>Maksuvalmius!G83</f>
        <v>24287.941666666666</v>
      </c>
      <c r="H110" s="160">
        <f>Maksuvalmius!H83</f>
        <v>37177.243750000009</v>
      </c>
      <c r="I110" s="160">
        <f>Maksuvalmius!I83</f>
        <v>37914.745833333334</v>
      </c>
      <c r="J110" s="160">
        <f>Maksuvalmius!J83</f>
        <v>41110.588194444441</v>
      </c>
      <c r="R110" s="116"/>
      <c r="S110" s="116"/>
      <c r="T110" s="116"/>
      <c r="U110" s="116"/>
      <c r="V110" s="116"/>
      <c r="W110" s="116"/>
      <c r="X110" s="116"/>
      <c r="Y110" s="116"/>
      <c r="Z110" s="116"/>
      <c r="AA110" s="116"/>
      <c r="AB110" s="116"/>
      <c r="AC110" s="116"/>
      <c r="AD110" s="116"/>
      <c r="AE110" s="116"/>
      <c r="AF110" s="116"/>
      <c r="AG110" s="116"/>
      <c r="AH110" s="116"/>
      <c r="AI110" s="116"/>
      <c r="AJ110" s="116"/>
      <c r="AK110" s="116"/>
      <c r="AL110" s="116"/>
      <c r="AM110" s="116"/>
      <c r="AN110" s="116"/>
      <c r="AO110" s="116"/>
      <c r="AP110" s="116"/>
      <c r="AQ110" s="116"/>
      <c r="AR110" s="116"/>
      <c r="AS110" s="116"/>
      <c r="AT110" s="116"/>
      <c r="AU110" s="116"/>
      <c r="AV110" s="116"/>
      <c r="AW110" s="116"/>
      <c r="AX110" s="116"/>
      <c r="AY110" s="116"/>
      <c r="AZ110" s="116"/>
      <c r="BA110" s="116"/>
      <c r="BB110" s="116"/>
      <c r="BC110" s="116"/>
      <c r="BD110" s="116"/>
      <c r="BE110" s="116"/>
      <c r="BF110" s="116"/>
      <c r="BG110" s="116"/>
      <c r="BH110" s="116"/>
      <c r="BI110" s="116"/>
      <c r="BJ110" s="116"/>
      <c r="BK110" s="116"/>
      <c r="BL110" s="116"/>
      <c r="BM110" s="116"/>
      <c r="BN110" s="116"/>
      <c r="BO110" s="116"/>
      <c r="BP110" s="116"/>
      <c r="BQ110" s="116"/>
      <c r="BR110" s="116"/>
      <c r="BS110" s="116"/>
      <c r="BT110" s="116"/>
      <c r="BU110" s="116"/>
      <c r="BV110" s="116"/>
      <c r="BW110" s="116"/>
      <c r="BX110" s="116"/>
      <c r="BY110" s="116"/>
      <c r="BZ110" s="116"/>
      <c r="CA110" s="116"/>
      <c r="CB110" s="116"/>
      <c r="CC110" s="116"/>
      <c r="CD110" s="116"/>
      <c r="CE110" s="116"/>
      <c r="CF110" s="116"/>
      <c r="CG110" s="116"/>
      <c r="CH110" s="116"/>
      <c r="CI110" s="116"/>
      <c r="CJ110" s="116"/>
      <c r="CK110" s="116"/>
      <c r="CL110" s="116"/>
      <c r="CM110" s="116"/>
      <c r="CN110" s="116"/>
      <c r="CO110" s="116"/>
      <c r="CP110" s="116"/>
      <c r="CQ110" s="116"/>
      <c r="CR110" s="116"/>
      <c r="CS110" s="116"/>
      <c r="CT110" s="116"/>
      <c r="CU110" s="116"/>
      <c r="CV110" s="116"/>
      <c r="CW110" s="116"/>
      <c r="CX110" s="116"/>
      <c r="CY110" s="116"/>
      <c r="CZ110" s="116"/>
    </row>
    <row r="111" spans="1:104" x14ac:dyDescent="0.25">
      <c r="A111" s="10" t="s">
        <v>116</v>
      </c>
      <c r="D111" s="251">
        <f>D83-D110</f>
        <v>0</v>
      </c>
      <c r="E111" s="251">
        <f t="shared" ref="E111:J111" si="102">E83-E110</f>
        <v>0</v>
      </c>
      <c r="F111" s="251">
        <f t="shared" si="102"/>
        <v>0</v>
      </c>
      <c r="G111" s="251">
        <f t="shared" si="102"/>
        <v>-25516.199999999997</v>
      </c>
      <c r="H111" s="251">
        <f t="shared" si="102"/>
        <v>-26731.380000000012</v>
      </c>
      <c r="I111" s="251">
        <f t="shared" si="102"/>
        <v>-26731.380000000005</v>
      </c>
      <c r="J111" s="251">
        <f t="shared" si="102"/>
        <v>-26731.379999999997</v>
      </c>
      <c r="R111" s="116"/>
      <c r="S111" s="116"/>
      <c r="T111" s="116"/>
      <c r="U111" s="116"/>
      <c r="V111" s="116"/>
      <c r="W111" s="116"/>
      <c r="X111" s="116"/>
      <c r="Y111" s="116"/>
      <c r="Z111" s="116"/>
      <c r="AA111" s="116"/>
      <c r="AB111" s="116"/>
      <c r="AC111" s="116"/>
      <c r="AD111" s="116"/>
      <c r="AE111" s="116"/>
      <c r="AF111" s="116"/>
      <c r="AG111" s="116"/>
      <c r="AH111" s="116"/>
      <c r="AI111" s="116"/>
      <c r="AJ111" s="116"/>
      <c r="AK111" s="116"/>
      <c r="AL111" s="116"/>
      <c r="AM111" s="116"/>
      <c r="AN111" s="116"/>
      <c r="AO111" s="116"/>
      <c r="AP111" s="116"/>
      <c r="AQ111" s="116"/>
      <c r="AR111" s="116"/>
      <c r="AS111" s="116"/>
      <c r="AT111" s="116"/>
      <c r="AU111" s="116"/>
      <c r="AV111" s="116"/>
      <c r="AW111" s="116"/>
      <c r="AX111" s="116"/>
      <c r="AY111" s="116"/>
      <c r="AZ111" s="116"/>
      <c r="BA111" s="116"/>
      <c r="BB111" s="116"/>
      <c r="BC111" s="116"/>
      <c r="BD111" s="116"/>
      <c r="BE111" s="116"/>
      <c r="BF111" s="116"/>
      <c r="BG111" s="116"/>
      <c r="BH111" s="116"/>
      <c r="BI111" s="116"/>
      <c r="BJ111" s="116"/>
      <c r="BK111" s="116"/>
      <c r="BL111" s="116"/>
      <c r="BM111" s="116"/>
      <c r="BN111" s="116"/>
      <c r="BO111" s="116"/>
      <c r="BP111" s="116"/>
      <c r="BQ111" s="116"/>
      <c r="BR111" s="116"/>
      <c r="BS111" s="116"/>
      <c r="BT111" s="116"/>
      <c r="BU111" s="116"/>
      <c r="BV111" s="116"/>
      <c r="BW111" s="116"/>
      <c r="BX111" s="116"/>
      <c r="BY111" s="116"/>
      <c r="BZ111" s="116"/>
      <c r="CA111" s="116"/>
      <c r="CB111" s="116"/>
      <c r="CC111" s="116"/>
      <c r="CD111" s="116"/>
      <c r="CE111" s="116"/>
      <c r="CF111" s="116"/>
      <c r="CG111" s="116"/>
      <c r="CH111" s="116"/>
      <c r="CI111" s="116"/>
      <c r="CJ111" s="116"/>
      <c r="CK111" s="116"/>
      <c r="CL111" s="116"/>
      <c r="CM111" s="116"/>
      <c r="CN111" s="116"/>
      <c r="CO111" s="116"/>
      <c r="CP111" s="116"/>
      <c r="CQ111" s="116"/>
      <c r="CR111" s="116"/>
      <c r="CS111" s="116"/>
      <c r="CT111" s="116"/>
      <c r="CU111" s="116"/>
      <c r="CV111" s="116"/>
      <c r="CW111" s="116"/>
      <c r="CX111" s="116"/>
      <c r="CY111" s="116"/>
      <c r="CZ111" s="116"/>
    </row>
    <row r="112" spans="1:104" x14ac:dyDescent="0.25">
      <c r="D112" s="29"/>
      <c r="R112" s="116"/>
      <c r="S112" s="116"/>
      <c r="T112" s="116"/>
      <c r="U112" s="116"/>
      <c r="V112" s="116"/>
      <c r="W112" s="116"/>
      <c r="X112" s="116"/>
      <c r="Y112" s="116"/>
      <c r="Z112" s="116"/>
      <c r="AA112" s="116"/>
      <c r="AB112" s="116"/>
      <c r="AC112" s="116"/>
      <c r="AD112" s="116"/>
      <c r="AE112" s="116"/>
      <c r="AF112" s="116"/>
      <c r="AG112" s="116"/>
      <c r="AH112" s="116"/>
      <c r="AI112" s="116"/>
      <c r="AJ112" s="116"/>
      <c r="AK112" s="116"/>
      <c r="AL112" s="116"/>
      <c r="AM112" s="116"/>
      <c r="AN112" s="116"/>
      <c r="AO112" s="116"/>
      <c r="AP112" s="116"/>
      <c r="AQ112" s="116"/>
      <c r="AR112" s="116"/>
      <c r="AS112" s="116"/>
      <c r="AT112" s="116"/>
      <c r="AU112" s="116"/>
      <c r="AV112" s="116"/>
      <c r="AW112" s="116"/>
      <c r="AX112" s="116"/>
      <c r="AY112" s="116"/>
      <c r="AZ112" s="116"/>
      <c r="BA112" s="116"/>
      <c r="BB112" s="116"/>
      <c r="BC112" s="116"/>
      <c r="BD112" s="116"/>
      <c r="BE112" s="116"/>
      <c r="BF112" s="116"/>
      <c r="BG112" s="116"/>
      <c r="BH112" s="116"/>
      <c r="BI112" s="116"/>
      <c r="BJ112" s="116"/>
      <c r="BK112" s="116"/>
      <c r="BL112" s="116"/>
      <c r="BM112" s="116"/>
      <c r="BN112" s="116"/>
      <c r="BO112" s="116"/>
      <c r="BP112" s="116"/>
      <c r="BQ112" s="116"/>
      <c r="BR112" s="116"/>
      <c r="BS112" s="116"/>
      <c r="BT112" s="116"/>
      <c r="BU112" s="116"/>
      <c r="BV112" s="116"/>
      <c r="BW112" s="116"/>
      <c r="BX112" s="116"/>
      <c r="BY112" s="116"/>
      <c r="BZ112" s="116"/>
      <c r="CA112" s="116"/>
      <c r="CB112" s="116"/>
      <c r="CC112" s="116"/>
      <c r="CD112" s="116"/>
      <c r="CE112" s="116"/>
      <c r="CF112" s="116"/>
      <c r="CG112" s="116"/>
      <c r="CH112" s="116"/>
      <c r="CI112" s="116"/>
      <c r="CJ112" s="116"/>
      <c r="CK112" s="116"/>
      <c r="CL112" s="116"/>
      <c r="CM112" s="116"/>
      <c r="CN112" s="116"/>
      <c r="CO112" s="116"/>
      <c r="CP112" s="116"/>
      <c r="CQ112" s="116"/>
      <c r="CR112" s="116"/>
      <c r="CS112" s="116"/>
      <c r="CT112" s="116"/>
      <c r="CU112" s="116"/>
      <c r="CV112" s="116"/>
      <c r="CW112" s="116"/>
      <c r="CX112" s="116"/>
      <c r="CY112" s="116"/>
      <c r="CZ112" s="116"/>
    </row>
    <row r="113" spans="4:104" x14ac:dyDescent="0.25">
      <c r="D113" s="29"/>
      <c r="R113" s="116"/>
      <c r="S113" s="116"/>
      <c r="T113" s="116"/>
      <c r="U113" s="116"/>
      <c r="V113" s="116"/>
      <c r="W113" s="116"/>
      <c r="X113" s="116"/>
      <c r="Y113" s="116"/>
      <c r="Z113" s="116"/>
      <c r="AA113" s="116"/>
      <c r="AB113" s="116"/>
      <c r="AC113" s="116"/>
      <c r="AD113" s="116"/>
      <c r="AE113" s="116"/>
      <c r="AF113" s="116"/>
      <c r="AG113" s="116"/>
      <c r="AH113" s="116"/>
      <c r="AI113" s="116"/>
      <c r="AJ113" s="116"/>
      <c r="AK113" s="116"/>
      <c r="AL113" s="116"/>
      <c r="AM113" s="116"/>
      <c r="AN113" s="116"/>
      <c r="AO113" s="116"/>
      <c r="AP113" s="116"/>
      <c r="AQ113" s="116"/>
      <c r="AR113" s="116"/>
      <c r="AS113" s="116"/>
      <c r="AT113" s="116"/>
      <c r="AU113" s="116"/>
      <c r="AV113" s="116"/>
      <c r="AW113" s="116"/>
      <c r="AX113" s="116"/>
      <c r="AY113" s="116"/>
      <c r="AZ113" s="116"/>
      <c r="BA113" s="116"/>
      <c r="BB113" s="116"/>
      <c r="BC113" s="116"/>
      <c r="BD113" s="116"/>
      <c r="BE113" s="116"/>
      <c r="BF113" s="116"/>
      <c r="BG113" s="116"/>
      <c r="BH113" s="116"/>
      <c r="BI113" s="116"/>
      <c r="BJ113" s="116"/>
      <c r="BK113" s="116"/>
      <c r="BL113" s="116"/>
      <c r="BM113" s="116"/>
      <c r="BN113" s="116"/>
      <c r="BO113" s="116"/>
      <c r="BP113" s="116"/>
      <c r="BQ113" s="116"/>
      <c r="BR113" s="116"/>
      <c r="BS113" s="116"/>
      <c r="BT113" s="116"/>
      <c r="BU113" s="116"/>
      <c r="BV113" s="116"/>
      <c r="BW113" s="116"/>
      <c r="BX113" s="116"/>
      <c r="BY113" s="116"/>
      <c r="BZ113" s="116"/>
      <c r="CA113" s="116"/>
      <c r="CB113" s="116"/>
      <c r="CC113" s="116"/>
      <c r="CD113" s="116"/>
      <c r="CE113" s="116"/>
      <c r="CF113" s="116"/>
      <c r="CG113" s="116"/>
      <c r="CH113" s="116"/>
      <c r="CI113" s="116"/>
      <c r="CJ113" s="116"/>
      <c r="CK113" s="116"/>
      <c r="CL113" s="116"/>
      <c r="CM113" s="116"/>
      <c r="CN113" s="116"/>
      <c r="CO113" s="116"/>
      <c r="CP113" s="116"/>
      <c r="CQ113" s="116"/>
      <c r="CR113" s="116"/>
      <c r="CS113" s="116"/>
      <c r="CT113" s="116"/>
      <c r="CU113" s="116"/>
      <c r="CV113" s="116"/>
      <c r="CW113" s="116"/>
      <c r="CX113" s="116"/>
      <c r="CY113" s="116"/>
      <c r="CZ113" s="116"/>
    </row>
    <row r="114" spans="4:104" x14ac:dyDescent="0.25">
      <c r="D114" s="29"/>
      <c r="R114" s="116"/>
      <c r="S114" s="116"/>
      <c r="T114" s="116"/>
      <c r="U114" s="116"/>
      <c r="V114" s="116"/>
      <c r="W114" s="116"/>
      <c r="X114" s="116"/>
      <c r="Y114" s="116"/>
      <c r="Z114" s="116"/>
      <c r="AA114" s="116"/>
      <c r="AB114" s="116"/>
      <c r="AC114" s="116"/>
      <c r="AD114" s="116"/>
      <c r="AE114" s="116"/>
      <c r="AF114" s="116"/>
      <c r="AG114" s="116"/>
      <c r="AH114" s="116"/>
      <c r="AI114" s="116"/>
      <c r="AJ114" s="116"/>
      <c r="AK114" s="116"/>
      <c r="AL114" s="116"/>
      <c r="AM114" s="116"/>
      <c r="AN114" s="116"/>
      <c r="AO114" s="116"/>
      <c r="AP114" s="116"/>
      <c r="AQ114" s="116"/>
      <c r="AR114" s="116"/>
      <c r="AS114" s="116"/>
      <c r="AT114" s="116"/>
      <c r="AU114" s="116"/>
      <c r="AV114" s="116"/>
      <c r="AW114" s="116"/>
      <c r="AX114" s="116"/>
      <c r="AY114" s="116"/>
      <c r="AZ114" s="116"/>
      <c r="BA114" s="116"/>
      <c r="BB114" s="116"/>
      <c r="BC114" s="116"/>
      <c r="BD114" s="116"/>
      <c r="BE114" s="116"/>
      <c r="BF114" s="116"/>
      <c r="BG114" s="116"/>
      <c r="BH114" s="116"/>
      <c r="BI114" s="116"/>
      <c r="BJ114" s="116"/>
      <c r="BK114" s="116"/>
      <c r="BL114" s="116"/>
      <c r="BM114" s="116"/>
      <c r="BN114" s="116"/>
      <c r="BO114" s="116"/>
      <c r="BP114" s="116"/>
      <c r="BQ114" s="116"/>
      <c r="BR114" s="116"/>
      <c r="BS114" s="116"/>
      <c r="BT114" s="116"/>
      <c r="BU114" s="116"/>
      <c r="BV114" s="116"/>
      <c r="BW114" s="116"/>
      <c r="BX114" s="116"/>
      <c r="BY114" s="116"/>
      <c r="BZ114" s="116"/>
      <c r="CA114" s="116"/>
      <c r="CB114" s="116"/>
      <c r="CC114" s="116"/>
      <c r="CD114" s="116"/>
      <c r="CE114" s="116"/>
      <c r="CF114" s="116"/>
      <c r="CG114" s="116"/>
      <c r="CH114" s="116"/>
      <c r="CI114" s="116"/>
      <c r="CJ114" s="116"/>
      <c r="CK114" s="116"/>
      <c r="CL114" s="116"/>
      <c r="CM114" s="116"/>
      <c r="CN114" s="116"/>
      <c r="CO114" s="116"/>
      <c r="CP114" s="116"/>
      <c r="CQ114" s="116"/>
      <c r="CR114" s="116"/>
      <c r="CS114" s="116"/>
      <c r="CT114" s="116"/>
      <c r="CU114" s="116"/>
      <c r="CV114" s="116"/>
      <c r="CW114" s="116"/>
      <c r="CX114" s="116"/>
      <c r="CY114" s="116"/>
      <c r="CZ114" s="116"/>
    </row>
    <row r="115" spans="4:104" x14ac:dyDescent="0.25">
      <c r="D115" s="29"/>
      <c r="R115" s="116"/>
      <c r="S115" s="116"/>
      <c r="T115" s="116"/>
      <c r="U115" s="116"/>
      <c r="V115" s="116"/>
      <c r="W115" s="116"/>
      <c r="X115" s="116"/>
      <c r="Y115" s="116"/>
      <c r="Z115" s="116"/>
      <c r="AA115" s="116"/>
      <c r="AB115" s="116"/>
      <c r="AC115" s="116"/>
      <c r="AD115" s="116"/>
      <c r="AE115" s="116"/>
      <c r="AF115" s="116"/>
      <c r="AG115" s="116"/>
      <c r="AH115" s="116"/>
      <c r="AI115" s="116"/>
      <c r="AJ115" s="116"/>
      <c r="AK115" s="116"/>
      <c r="AL115" s="116"/>
      <c r="AM115" s="116"/>
      <c r="AN115" s="116"/>
      <c r="AO115" s="116"/>
      <c r="AP115" s="116"/>
      <c r="AQ115" s="116"/>
      <c r="AR115" s="116"/>
      <c r="AS115" s="116"/>
      <c r="AT115" s="116"/>
      <c r="AU115" s="116"/>
      <c r="AV115" s="116"/>
      <c r="AW115" s="116"/>
      <c r="AX115" s="116"/>
      <c r="AY115" s="116"/>
      <c r="AZ115" s="116"/>
      <c r="BA115" s="116"/>
      <c r="BB115" s="116"/>
      <c r="BC115" s="116"/>
      <c r="BD115" s="116"/>
      <c r="BE115" s="116"/>
      <c r="BF115" s="116"/>
      <c r="BG115" s="116"/>
      <c r="BH115" s="116"/>
      <c r="BI115" s="116"/>
      <c r="BJ115" s="116"/>
      <c r="BK115" s="116"/>
      <c r="BL115" s="116"/>
      <c r="BM115" s="116"/>
      <c r="BN115" s="116"/>
      <c r="BO115" s="116"/>
      <c r="BP115" s="116"/>
      <c r="BQ115" s="116"/>
      <c r="BR115" s="116"/>
      <c r="BS115" s="116"/>
      <c r="BT115" s="116"/>
      <c r="BU115" s="116"/>
      <c r="BV115" s="116"/>
      <c r="BW115" s="116"/>
      <c r="BX115" s="116"/>
      <c r="BY115" s="116"/>
      <c r="BZ115" s="116"/>
      <c r="CA115" s="116"/>
      <c r="CB115" s="116"/>
      <c r="CC115" s="116"/>
      <c r="CD115" s="116"/>
      <c r="CE115" s="116"/>
      <c r="CF115" s="116"/>
      <c r="CG115" s="116"/>
      <c r="CH115" s="116"/>
      <c r="CI115" s="116"/>
      <c r="CJ115" s="116"/>
      <c r="CK115" s="116"/>
      <c r="CL115" s="116"/>
      <c r="CM115" s="116"/>
      <c r="CN115" s="116"/>
      <c r="CO115" s="116"/>
      <c r="CP115" s="116"/>
      <c r="CQ115" s="116"/>
      <c r="CR115" s="116"/>
      <c r="CS115" s="116"/>
      <c r="CT115" s="116"/>
      <c r="CU115" s="116"/>
      <c r="CV115" s="116"/>
      <c r="CW115" s="116"/>
      <c r="CX115" s="116"/>
      <c r="CY115" s="116"/>
      <c r="CZ115" s="116"/>
    </row>
    <row r="116" spans="4:104" x14ac:dyDescent="0.25">
      <c r="D116" s="29"/>
      <c r="R116" s="116"/>
      <c r="S116" s="116"/>
      <c r="T116" s="116"/>
      <c r="U116" s="116"/>
      <c r="V116" s="116"/>
      <c r="W116" s="116"/>
      <c r="X116" s="116"/>
      <c r="Y116" s="116"/>
      <c r="Z116" s="116"/>
      <c r="AA116" s="116"/>
      <c r="AB116" s="116"/>
      <c r="AC116" s="116"/>
      <c r="AD116" s="116"/>
      <c r="AE116" s="116"/>
      <c r="AF116" s="116"/>
      <c r="AG116" s="116"/>
      <c r="AH116" s="116"/>
      <c r="AI116" s="116"/>
      <c r="AJ116" s="116"/>
      <c r="AK116" s="116"/>
      <c r="AL116" s="116"/>
      <c r="AM116" s="116"/>
      <c r="AN116" s="116"/>
      <c r="AO116" s="116"/>
      <c r="AP116" s="116"/>
      <c r="AQ116" s="116"/>
      <c r="AR116" s="116"/>
      <c r="AS116" s="116"/>
      <c r="AT116" s="116"/>
      <c r="AU116" s="116"/>
      <c r="AV116" s="116"/>
      <c r="AW116" s="116"/>
      <c r="AX116" s="116"/>
      <c r="AY116" s="116"/>
      <c r="AZ116" s="116"/>
      <c r="BA116" s="116"/>
      <c r="BB116" s="116"/>
      <c r="BC116" s="116"/>
      <c r="BD116" s="116"/>
      <c r="BE116" s="116"/>
      <c r="BF116" s="116"/>
      <c r="BG116" s="116"/>
      <c r="BH116" s="116"/>
      <c r="BI116" s="116"/>
      <c r="BJ116" s="116"/>
      <c r="BK116" s="116"/>
      <c r="BL116" s="116"/>
      <c r="BM116" s="116"/>
      <c r="BN116" s="116"/>
      <c r="BO116" s="116"/>
      <c r="BP116" s="116"/>
      <c r="BQ116" s="116"/>
      <c r="BR116" s="116"/>
      <c r="BS116" s="116"/>
      <c r="BT116" s="116"/>
      <c r="BU116" s="116"/>
      <c r="BV116" s="116"/>
      <c r="BW116" s="116"/>
      <c r="BX116" s="116"/>
      <c r="BY116" s="116"/>
      <c r="BZ116" s="116"/>
      <c r="CA116" s="116"/>
      <c r="CB116" s="116"/>
      <c r="CC116" s="116"/>
      <c r="CD116" s="116"/>
      <c r="CE116" s="116"/>
      <c r="CF116" s="116"/>
      <c r="CG116" s="116"/>
      <c r="CH116" s="116"/>
      <c r="CI116" s="116"/>
      <c r="CJ116" s="116"/>
      <c r="CK116" s="116"/>
      <c r="CL116" s="116"/>
      <c r="CM116" s="116"/>
      <c r="CN116" s="116"/>
      <c r="CO116" s="116"/>
      <c r="CP116" s="116"/>
      <c r="CQ116" s="116"/>
      <c r="CR116" s="116"/>
      <c r="CS116" s="116"/>
      <c r="CT116" s="116"/>
      <c r="CU116" s="116"/>
      <c r="CV116" s="116"/>
      <c r="CW116" s="116"/>
      <c r="CX116" s="116"/>
      <c r="CY116" s="116"/>
      <c r="CZ116" s="116"/>
    </row>
    <row r="117" spans="4:104" x14ac:dyDescent="0.25">
      <c r="D117" s="29"/>
      <c r="R117" s="116"/>
      <c r="S117" s="116"/>
      <c r="T117" s="116"/>
      <c r="U117" s="116"/>
      <c r="V117" s="116"/>
      <c r="W117" s="116"/>
      <c r="X117" s="116"/>
      <c r="Y117" s="116"/>
      <c r="Z117" s="116"/>
      <c r="AA117" s="116"/>
      <c r="AB117" s="116"/>
      <c r="AC117" s="116"/>
      <c r="AD117" s="116"/>
      <c r="AE117" s="116"/>
      <c r="AF117" s="116"/>
      <c r="AG117" s="116"/>
      <c r="AH117" s="116"/>
      <c r="AI117" s="116"/>
      <c r="AJ117" s="116"/>
      <c r="AK117" s="116"/>
      <c r="AL117" s="116"/>
      <c r="AM117" s="116"/>
      <c r="AN117" s="116"/>
      <c r="AO117" s="116"/>
      <c r="AP117" s="116"/>
      <c r="AQ117" s="116"/>
      <c r="AR117" s="116"/>
      <c r="AS117" s="116"/>
      <c r="AT117" s="116"/>
      <c r="AU117" s="116"/>
      <c r="AV117" s="116"/>
      <c r="AW117" s="116"/>
      <c r="AX117" s="116"/>
      <c r="AY117" s="116"/>
      <c r="AZ117" s="116"/>
      <c r="BA117" s="116"/>
      <c r="BB117" s="116"/>
      <c r="BC117" s="116"/>
      <c r="BD117" s="116"/>
      <c r="BE117" s="116"/>
      <c r="BF117" s="116"/>
      <c r="BG117" s="116"/>
      <c r="BH117" s="116"/>
      <c r="BI117" s="116"/>
      <c r="BJ117" s="116"/>
      <c r="BK117" s="116"/>
      <c r="BL117" s="116"/>
      <c r="BM117" s="116"/>
      <c r="BN117" s="116"/>
      <c r="BO117" s="116"/>
      <c r="BP117" s="116"/>
      <c r="BQ117" s="116"/>
      <c r="BR117" s="116"/>
      <c r="BS117" s="116"/>
      <c r="BT117" s="116"/>
      <c r="BU117" s="116"/>
      <c r="BV117" s="116"/>
      <c r="BW117" s="116"/>
      <c r="BX117" s="116"/>
      <c r="BY117" s="116"/>
      <c r="BZ117" s="116"/>
      <c r="CA117" s="116"/>
      <c r="CB117" s="116"/>
      <c r="CC117" s="116"/>
      <c r="CD117" s="116"/>
      <c r="CE117" s="116"/>
      <c r="CF117" s="116"/>
      <c r="CG117" s="116"/>
      <c r="CH117" s="116"/>
      <c r="CI117" s="116"/>
      <c r="CJ117" s="116"/>
      <c r="CK117" s="116"/>
      <c r="CL117" s="116"/>
      <c r="CM117" s="116"/>
      <c r="CN117" s="116"/>
      <c r="CO117" s="116"/>
      <c r="CP117" s="116"/>
      <c r="CQ117" s="116"/>
      <c r="CR117" s="116"/>
      <c r="CS117" s="116"/>
      <c r="CT117" s="116"/>
      <c r="CU117" s="116"/>
      <c r="CV117" s="116"/>
      <c r="CW117" s="116"/>
      <c r="CX117" s="116"/>
      <c r="CY117" s="116"/>
      <c r="CZ117" s="116"/>
    </row>
    <row r="118" spans="4:104" x14ac:dyDescent="0.25">
      <c r="D118" s="29"/>
      <c r="R118" s="116"/>
      <c r="S118" s="116"/>
      <c r="T118" s="116"/>
      <c r="U118" s="116"/>
      <c r="V118" s="116"/>
      <c r="W118" s="116"/>
      <c r="X118" s="116"/>
      <c r="Y118" s="116"/>
      <c r="Z118" s="116"/>
      <c r="AA118" s="116"/>
      <c r="AB118" s="116"/>
      <c r="AC118" s="116"/>
      <c r="AD118" s="116"/>
      <c r="AE118" s="116"/>
      <c r="AF118" s="116"/>
      <c r="AG118" s="116"/>
      <c r="AH118" s="116"/>
      <c r="AI118" s="116"/>
      <c r="AJ118" s="116"/>
      <c r="AK118" s="116"/>
      <c r="AL118" s="116"/>
      <c r="AM118" s="116"/>
      <c r="AN118" s="116"/>
      <c r="AO118" s="116"/>
      <c r="AP118" s="116"/>
      <c r="AQ118" s="116"/>
      <c r="AR118" s="116"/>
      <c r="AS118" s="116"/>
      <c r="AT118" s="116"/>
      <c r="AU118" s="116"/>
      <c r="AV118" s="116"/>
      <c r="AW118" s="116"/>
      <c r="AX118" s="116"/>
      <c r="AY118" s="116"/>
      <c r="AZ118" s="116"/>
      <c r="BA118" s="116"/>
      <c r="BB118" s="116"/>
      <c r="BC118" s="116"/>
      <c r="BD118" s="116"/>
      <c r="BE118" s="116"/>
      <c r="BF118" s="116"/>
      <c r="BG118" s="116"/>
      <c r="BH118" s="116"/>
      <c r="BI118" s="116"/>
      <c r="BJ118" s="116"/>
      <c r="BK118" s="116"/>
      <c r="BL118" s="116"/>
      <c r="BM118" s="116"/>
      <c r="BN118" s="116"/>
      <c r="BO118" s="116"/>
      <c r="BP118" s="116"/>
      <c r="BQ118" s="116"/>
      <c r="BR118" s="116"/>
      <c r="BS118" s="116"/>
      <c r="BT118" s="116"/>
      <c r="BU118" s="116"/>
      <c r="BV118" s="116"/>
      <c r="BW118" s="116"/>
      <c r="BX118" s="116"/>
      <c r="BY118" s="116"/>
      <c r="BZ118" s="116"/>
      <c r="CA118" s="116"/>
      <c r="CB118" s="116"/>
      <c r="CC118" s="116"/>
      <c r="CD118" s="116"/>
      <c r="CE118" s="116"/>
      <c r="CF118" s="116"/>
      <c r="CG118" s="116"/>
      <c r="CH118" s="116"/>
      <c r="CI118" s="116"/>
      <c r="CJ118" s="116"/>
      <c r="CK118" s="116"/>
      <c r="CL118" s="116"/>
      <c r="CM118" s="116"/>
      <c r="CN118" s="116"/>
      <c r="CO118" s="116"/>
      <c r="CP118" s="116"/>
      <c r="CQ118" s="116"/>
      <c r="CR118" s="116"/>
      <c r="CS118" s="116"/>
      <c r="CT118" s="116"/>
      <c r="CU118" s="116"/>
      <c r="CV118" s="116"/>
      <c r="CW118" s="116"/>
      <c r="CX118" s="116"/>
      <c r="CY118" s="116"/>
      <c r="CZ118" s="116"/>
    </row>
    <row r="119" spans="4:104" x14ac:dyDescent="0.25">
      <c r="D119" s="29"/>
    </row>
    <row r="120" spans="4:104" x14ac:dyDescent="0.25">
      <c r="D120" s="29"/>
    </row>
    <row r="121" spans="4:104" x14ac:dyDescent="0.25">
      <c r="D121" s="29"/>
    </row>
    <row r="122" spans="4:104" x14ac:dyDescent="0.25">
      <c r="D122" s="29"/>
    </row>
    <row r="123" spans="4:104" x14ac:dyDescent="0.25">
      <c r="D123" s="29"/>
    </row>
    <row r="124" spans="4:104" x14ac:dyDescent="0.25">
      <c r="D124" s="29"/>
    </row>
    <row r="125" spans="4:104" x14ac:dyDescent="0.25">
      <c r="D125" s="29"/>
    </row>
    <row r="126" spans="4:104" x14ac:dyDescent="0.25">
      <c r="D126" s="29"/>
    </row>
    <row r="127" spans="4:104" x14ac:dyDescent="0.25">
      <c r="D127" s="29"/>
    </row>
    <row r="128" spans="4:104" x14ac:dyDescent="0.25">
      <c r="D128" s="29"/>
    </row>
    <row r="129" spans="1:104" x14ac:dyDescent="0.25">
      <c r="D129" s="29"/>
    </row>
    <row r="130" spans="1:104" s="29" customFormat="1" x14ac:dyDescent="0.25">
      <c r="A130"/>
      <c r="B130"/>
      <c r="C130" s="198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  <c r="CG130"/>
      <c r="CH130"/>
      <c r="CI130"/>
      <c r="CJ130"/>
      <c r="CK130"/>
      <c r="CL130"/>
      <c r="CM130"/>
      <c r="CN130"/>
      <c r="CO130"/>
      <c r="CP130"/>
      <c r="CQ130"/>
      <c r="CR130"/>
      <c r="CS130"/>
      <c r="CT130"/>
      <c r="CU130"/>
      <c r="CV130"/>
      <c r="CW130"/>
      <c r="CX130"/>
      <c r="CY130"/>
      <c r="CZ130"/>
    </row>
    <row r="131" spans="1:104" s="29" customFormat="1" x14ac:dyDescent="0.25">
      <c r="A131"/>
      <c r="B131"/>
      <c r="C131" s="198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  <c r="CG131"/>
      <c r="CH131"/>
      <c r="CI131"/>
      <c r="CJ131"/>
      <c r="CK131"/>
      <c r="CL131"/>
      <c r="CM131"/>
      <c r="CN131"/>
      <c r="CO131"/>
      <c r="CP131"/>
      <c r="CQ131"/>
      <c r="CR131"/>
      <c r="CS131"/>
      <c r="CT131"/>
      <c r="CU131"/>
      <c r="CV131"/>
      <c r="CW131"/>
      <c r="CX131"/>
      <c r="CY131"/>
      <c r="CZ131"/>
    </row>
    <row r="132" spans="1:104" s="29" customFormat="1" x14ac:dyDescent="0.25">
      <c r="A132"/>
      <c r="B132"/>
      <c r="C132" s="198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  <c r="CG132"/>
      <c r="CH132"/>
      <c r="CI132"/>
      <c r="CJ132"/>
      <c r="CK132"/>
      <c r="CL132"/>
      <c r="CM132"/>
      <c r="CN132"/>
      <c r="CO132"/>
      <c r="CP132"/>
      <c r="CQ132"/>
      <c r="CR132"/>
      <c r="CS132"/>
      <c r="CT132"/>
      <c r="CU132"/>
      <c r="CV132"/>
      <c r="CW132"/>
      <c r="CX132"/>
      <c r="CY132"/>
      <c r="CZ132"/>
    </row>
    <row r="133" spans="1:104" s="29" customFormat="1" x14ac:dyDescent="0.25">
      <c r="A133"/>
      <c r="B133"/>
      <c r="C133" s="198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  <c r="CG133"/>
      <c r="CH133"/>
      <c r="CI133"/>
      <c r="CJ133"/>
      <c r="CK133"/>
      <c r="CL133"/>
      <c r="CM133"/>
      <c r="CN133"/>
      <c r="CO133"/>
      <c r="CP133"/>
      <c r="CQ133"/>
      <c r="CR133"/>
      <c r="CS133"/>
      <c r="CT133"/>
      <c r="CU133"/>
      <c r="CV133"/>
      <c r="CW133"/>
      <c r="CX133"/>
      <c r="CY133"/>
      <c r="CZ133"/>
    </row>
    <row r="134" spans="1:104" s="29" customFormat="1" x14ac:dyDescent="0.25">
      <c r="A134"/>
      <c r="B134"/>
      <c r="C134" s="198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  <c r="CG134"/>
      <c r="CH134"/>
      <c r="CI134"/>
      <c r="CJ134"/>
      <c r="CK134"/>
      <c r="CL134"/>
      <c r="CM134"/>
      <c r="CN134"/>
      <c r="CO134"/>
      <c r="CP134"/>
      <c r="CQ134"/>
      <c r="CR134"/>
      <c r="CS134"/>
      <c r="CT134"/>
      <c r="CU134"/>
      <c r="CV134"/>
      <c r="CW134"/>
      <c r="CX134"/>
      <c r="CY134"/>
      <c r="CZ134"/>
    </row>
    <row r="135" spans="1:104" s="29" customFormat="1" x14ac:dyDescent="0.25">
      <c r="A135"/>
      <c r="B135"/>
      <c r="C135" s="198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  <c r="CG135"/>
      <c r="CH135"/>
      <c r="CI135"/>
      <c r="CJ135"/>
      <c r="CK135"/>
      <c r="CL135"/>
      <c r="CM135"/>
      <c r="CN135"/>
      <c r="CO135"/>
      <c r="CP135"/>
      <c r="CQ135"/>
      <c r="CR135"/>
      <c r="CS135"/>
      <c r="CT135"/>
      <c r="CU135"/>
      <c r="CV135"/>
      <c r="CW135"/>
      <c r="CX135"/>
      <c r="CY135"/>
      <c r="CZ135"/>
    </row>
    <row r="136" spans="1:104" s="29" customFormat="1" x14ac:dyDescent="0.25">
      <c r="A136"/>
      <c r="B136"/>
      <c r="C136" s="198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  <c r="CG136"/>
      <c r="CH136"/>
      <c r="CI136"/>
      <c r="CJ136"/>
      <c r="CK136"/>
      <c r="CL136"/>
      <c r="CM136"/>
      <c r="CN136"/>
      <c r="CO136"/>
      <c r="CP136"/>
      <c r="CQ136"/>
      <c r="CR136"/>
      <c r="CS136"/>
      <c r="CT136"/>
      <c r="CU136"/>
      <c r="CV136"/>
      <c r="CW136"/>
      <c r="CX136"/>
      <c r="CY136"/>
      <c r="CZ136"/>
    </row>
    <row r="137" spans="1:104" s="29" customFormat="1" x14ac:dyDescent="0.25">
      <c r="A137"/>
      <c r="B137"/>
      <c r="C137" s="198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  <c r="CG137"/>
      <c r="CH137"/>
      <c r="CI137"/>
      <c r="CJ137"/>
      <c r="CK137"/>
      <c r="CL137"/>
      <c r="CM137"/>
      <c r="CN137"/>
      <c r="CO137"/>
      <c r="CP137"/>
      <c r="CQ137"/>
      <c r="CR137"/>
      <c r="CS137"/>
      <c r="CT137"/>
      <c r="CU137"/>
      <c r="CV137"/>
      <c r="CW137"/>
      <c r="CX137"/>
      <c r="CY137"/>
      <c r="CZ137"/>
    </row>
    <row r="138" spans="1:104" s="29" customFormat="1" x14ac:dyDescent="0.25">
      <c r="A138"/>
      <c r="B138"/>
      <c r="C138" s="19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  <c r="CG138"/>
      <c r="CH138"/>
      <c r="CI138"/>
      <c r="CJ138"/>
      <c r="CK138"/>
      <c r="CL138"/>
      <c r="CM138"/>
      <c r="CN138"/>
      <c r="CO138"/>
      <c r="CP138"/>
      <c r="CQ138"/>
      <c r="CR138"/>
      <c r="CS138"/>
      <c r="CT138"/>
      <c r="CU138"/>
      <c r="CV138"/>
      <c r="CW138"/>
      <c r="CX138"/>
      <c r="CY138"/>
      <c r="CZ138"/>
    </row>
    <row r="139" spans="1:104" s="29" customFormat="1" x14ac:dyDescent="0.25">
      <c r="A139"/>
      <c r="B139"/>
      <c r="C139" s="198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  <c r="CG139"/>
      <c r="CH139"/>
      <c r="CI139"/>
      <c r="CJ139"/>
      <c r="CK139"/>
      <c r="CL139"/>
      <c r="CM139"/>
      <c r="CN139"/>
      <c r="CO139"/>
      <c r="CP139"/>
      <c r="CQ139"/>
      <c r="CR139"/>
      <c r="CS139"/>
      <c r="CT139"/>
      <c r="CU139"/>
      <c r="CV139"/>
      <c r="CW139"/>
      <c r="CX139"/>
      <c r="CY139"/>
      <c r="CZ139"/>
    </row>
    <row r="140" spans="1:104" s="29" customFormat="1" x14ac:dyDescent="0.25">
      <c r="A140"/>
      <c r="B140"/>
      <c r="C140" s="198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  <c r="CG140"/>
      <c r="CH140"/>
      <c r="CI140"/>
      <c r="CJ140"/>
      <c r="CK140"/>
      <c r="CL140"/>
      <c r="CM140"/>
      <c r="CN140"/>
      <c r="CO140"/>
      <c r="CP140"/>
      <c r="CQ140"/>
      <c r="CR140"/>
      <c r="CS140"/>
      <c r="CT140"/>
      <c r="CU140"/>
      <c r="CV140"/>
      <c r="CW140"/>
      <c r="CX140"/>
      <c r="CY140"/>
      <c r="CZ140"/>
    </row>
    <row r="141" spans="1:104" s="29" customFormat="1" x14ac:dyDescent="0.25">
      <c r="A141"/>
      <c r="B141"/>
      <c r="C141" s="198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  <c r="CG141"/>
      <c r="CH141"/>
      <c r="CI141"/>
      <c r="CJ141"/>
      <c r="CK141"/>
      <c r="CL141"/>
      <c r="CM141"/>
      <c r="CN141"/>
      <c r="CO141"/>
      <c r="CP141"/>
      <c r="CQ141"/>
      <c r="CR141"/>
      <c r="CS141"/>
      <c r="CT141"/>
      <c r="CU141"/>
      <c r="CV141"/>
      <c r="CW141"/>
      <c r="CX141"/>
      <c r="CY141"/>
      <c r="CZ141"/>
    </row>
    <row r="142" spans="1:104" s="29" customFormat="1" x14ac:dyDescent="0.25">
      <c r="A142"/>
      <c r="B142"/>
      <c r="C142" s="198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  <c r="CG142"/>
      <c r="CH142"/>
      <c r="CI142"/>
      <c r="CJ142"/>
      <c r="CK142"/>
      <c r="CL142"/>
      <c r="CM142"/>
      <c r="CN142"/>
      <c r="CO142"/>
      <c r="CP142"/>
      <c r="CQ142"/>
      <c r="CR142"/>
      <c r="CS142"/>
      <c r="CT142"/>
      <c r="CU142"/>
      <c r="CV142"/>
      <c r="CW142"/>
      <c r="CX142"/>
      <c r="CY142"/>
      <c r="CZ142"/>
    </row>
    <row r="143" spans="1:104" s="29" customFormat="1" x14ac:dyDescent="0.25">
      <c r="A143"/>
      <c r="B143"/>
      <c r="C143" s="198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  <c r="CG143"/>
      <c r="CH143"/>
      <c r="CI143"/>
      <c r="CJ143"/>
      <c r="CK143"/>
      <c r="CL143"/>
      <c r="CM143"/>
      <c r="CN143"/>
      <c r="CO143"/>
      <c r="CP143"/>
      <c r="CQ143"/>
      <c r="CR143"/>
      <c r="CS143"/>
      <c r="CT143"/>
      <c r="CU143"/>
      <c r="CV143"/>
      <c r="CW143"/>
      <c r="CX143"/>
      <c r="CY143"/>
      <c r="CZ143"/>
    </row>
    <row r="144" spans="1:104" s="29" customFormat="1" x14ac:dyDescent="0.25">
      <c r="A144"/>
      <c r="B144"/>
      <c r="C144" s="198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  <c r="CG144"/>
      <c r="CH144"/>
      <c r="CI144"/>
      <c r="CJ144"/>
      <c r="CK144"/>
      <c r="CL144"/>
      <c r="CM144"/>
      <c r="CN144"/>
      <c r="CO144"/>
      <c r="CP144"/>
      <c r="CQ144"/>
      <c r="CR144"/>
      <c r="CS144"/>
      <c r="CT144"/>
      <c r="CU144"/>
      <c r="CV144"/>
      <c r="CW144"/>
      <c r="CX144"/>
      <c r="CY144"/>
      <c r="CZ144"/>
    </row>
    <row r="145" spans="1:104" s="29" customFormat="1" x14ac:dyDescent="0.25">
      <c r="A145"/>
      <c r="B145"/>
      <c r="C145" s="198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  <c r="CG145"/>
      <c r="CH145"/>
      <c r="CI145"/>
      <c r="CJ145"/>
      <c r="CK145"/>
      <c r="CL145"/>
      <c r="CM145"/>
      <c r="CN145"/>
      <c r="CO145"/>
      <c r="CP145"/>
      <c r="CQ145"/>
      <c r="CR145"/>
      <c r="CS145"/>
      <c r="CT145"/>
      <c r="CU145"/>
      <c r="CV145"/>
      <c r="CW145"/>
      <c r="CX145"/>
      <c r="CY145"/>
      <c r="CZ145"/>
    </row>
    <row r="146" spans="1:104" s="29" customFormat="1" x14ac:dyDescent="0.25">
      <c r="A146"/>
      <c r="B146"/>
      <c r="C146" s="198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  <c r="CG146"/>
      <c r="CH146"/>
      <c r="CI146"/>
      <c r="CJ146"/>
      <c r="CK146"/>
      <c r="CL146"/>
      <c r="CM146"/>
      <c r="CN146"/>
      <c r="CO146"/>
      <c r="CP146"/>
      <c r="CQ146"/>
      <c r="CR146"/>
      <c r="CS146"/>
      <c r="CT146"/>
      <c r="CU146"/>
      <c r="CV146"/>
      <c r="CW146"/>
      <c r="CX146"/>
      <c r="CY146"/>
      <c r="CZ146"/>
    </row>
    <row r="147" spans="1:104" s="29" customFormat="1" x14ac:dyDescent="0.25">
      <c r="A147"/>
      <c r="B147"/>
      <c r="C147" s="198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  <c r="CG147"/>
      <c r="CH147"/>
      <c r="CI147"/>
      <c r="CJ147"/>
      <c r="CK147"/>
      <c r="CL147"/>
      <c r="CM147"/>
      <c r="CN147"/>
      <c r="CO147"/>
      <c r="CP147"/>
      <c r="CQ147"/>
      <c r="CR147"/>
      <c r="CS147"/>
      <c r="CT147"/>
      <c r="CU147"/>
      <c r="CV147"/>
      <c r="CW147"/>
      <c r="CX147"/>
      <c r="CY147"/>
      <c r="CZ147"/>
    </row>
    <row r="148" spans="1:104" s="29" customFormat="1" x14ac:dyDescent="0.25">
      <c r="A148"/>
      <c r="B148"/>
      <c r="C148" s="19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  <c r="CG148"/>
      <c r="CH148"/>
      <c r="CI148"/>
      <c r="CJ148"/>
      <c r="CK148"/>
      <c r="CL148"/>
      <c r="CM148"/>
      <c r="CN148"/>
      <c r="CO148"/>
      <c r="CP148"/>
      <c r="CQ148"/>
      <c r="CR148"/>
      <c r="CS148"/>
      <c r="CT148"/>
      <c r="CU148"/>
      <c r="CV148"/>
      <c r="CW148"/>
      <c r="CX148"/>
      <c r="CY148"/>
      <c r="CZ148"/>
    </row>
    <row r="149" spans="1:104" s="29" customFormat="1" x14ac:dyDescent="0.25">
      <c r="A149"/>
      <c r="B149"/>
      <c r="C149" s="198"/>
      <c r="K149"/>
      <c r="L149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  <c r="CG149"/>
      <c r="CH149"/>
      <c r="CI149"/>
      <c r="CJ149"/>
      <c r="CK149"/>
      <c r="CL149"/>
      <c r="CM149"/>
      <c r="CN149"/>
      <c r="CO149"/>
      <c r="CP149"/>
      <c r="CQ149"/>
      <c r="CR149"/>
      <c r="CS149"/>
      <c r="CT149"/>
      <c r="CU149"/>
      <c r="CV149"/>
      <c r="CW149"/>
      <c r="CX149"/>
      <c r="CY149"/>
      <c r="CZ149"/>
    </row>
    <row r="150" spans="1:104" s="29" customFormat="1" x14ac:dyDescent="0.25">
      <c r="A150"/>
      <c r="B150"/>
      <c r="C150" s="198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  <c r="CG150"/>
      <c r="CH150"/>
      <c r="CI150"/>
      <c r="CJ150"/>
      <c r="CK150"/>
      <c r="CL150"/>
      <c r="CM150"/>
      <c r="CN150"/>
      <c r="CO150"/>
      <c r="CP150"/>
      <c r="CQ150"/>
      <c r="CR150"/>
      <c r="CS150"/>
      <c r="CT150"/>
      <c r="CU150"/>
      <c r="CV150"/>
      <c r="CW150"/>
      <c r="CX150"/>
      <c r="CY150"/>
      <c r="CZ150"/>
    </row>
    <row r="151" spans="1:104" s="29" customFormat="1" x14ac:dyDescent="0.25">
      <c r="A151"/>
      <c r="B151"/>
      <c r="C151" s="198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  <c r="CG151"/>
      <c r="CH151"/>
      <c r="CI151"/>
      <c r="CJ151"/>
      <c r="CK151"/>
      <c r="CL151"/>
      <c r="CM151"/>
      <c r="CN151"/>
      <c r="CO151"/>
      <c r="CP151"/>
      <c r="CQ151"/>
      <c r="CR151"/>
      <c r="CS151"/>
      <c r="CT151"/>
      <c r="CU151"/>
      <c r="CV151"/>
      <c r="CW151"/>
      <c r="CX151"/>
      <c r="CY151"/>
      <c r="CZ151"/>
    </row>
    <row r="152" spans="1:104" s="29" customFormat="1" x14ac:dyDescent="0.25">
      <c r="A152"/>
      <c r="B152"/>
      <c r="C152" s="198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  <c r="CG152"/>
      <c r="CH152"/>
      <c r="CI152"/>
      <c r="CJ152"/>
      <c r="CK152"/>
      <c r="CL152"/>
      <c r="CM152"/>
      <c r="CN152"/>
      <c r="CO152"/>
      <c r="CP152"/>
      <c r="CQ152"/>
      <c r="CR152"/>
      <c r="CS152"/>
      <c r="CT152"/>
      <c r="CU152"/>
      <c r="CV152"/>
      <c r="CW152"/>
      <c r="CX152"/>
      <c r="CY152"/>
      <c r="CZ152"/>
    </row>
    <row r="153" spans="1:104" s="29" customFormat="1" x14ac:dyDescent="0.25">
      <c r="A153"/>
      <c r="B153"/>
      <c r="C153" s="198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  <c r="CG153"/>
      <c r="CH153"/>
      <c r="CI153"/>
      <c r="CJ153"/>
      <c r="CK153"/>
      <c r="CL153"/>
      <c r="CM153"/>
      <c r="CN153"/>
      <c r="CO153"/>
      <c r="CP153"/>
      <c r="CQ153"/>
      <c r="CR153"/>
      <c r="CS153"/>
      <c r="CT153"/>
      <c r="CU153"/>
      <c r="CV153"/>
      <c r="CW153"/>
      <c r="CX153"/>
      <c r="CY153"/>
      <c r="CZ153"/>
    </row>
    <row r="154" spans="1:104" s="29" customFormat="1" x14ac:dyDescent="0.25">
      <c r="A154"/>
      <c r="B154"/>
      <c r="C154" s="198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  <c r="CG154"/>
      <c r="CH154"/>
      <c r="CI154"/>
      <c r="CJ154"/>
      <c r="CK154"/>
      <c r="CL154"/>
      <c r="CM154"/>
      <c r="CN154"/>
      <c r="CO154"/>
      <c r="CP154"/>
      <c r="CQ154"/>
      <c r="CR154"/>
      <c r="CS154"/>
      <c r="CT154"/>
      <c r="CU154"/>
      <c r="CV154"/>
      <c r="CW154"/>
      <c r="CX154"/>
      <c r="CY154"/>
      <c r="CZ154"/>
    </row>
    <row r="155" spans="1:104" s="29" customFormat="1" x14ac:dyDescent="0.25">
      <c r="A155"/>
      <c r="B155"/>
      <c r="C155" s="198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  <c r="CG155"/>
      <c r="CH155"/>
      <c r="CI155"/>
      <c r="CJ155"/>
      <c r="CK155"/>
      <c r="CL155"/>
      <c r="CM155"/>
      <c r="CN155"/>
      <c r="CO155"/>
      <c r="CP155"/>
      <c r="CQ155"/>
      <c r="CR155"/>
      <c r="CS155"/>
      <c r="CT155"/>
      <c r="CU155"/>
      <c r="CV155"/>
      <c r="CW155"/>
      <c r="CX155"/>
      <c r="CY155"/>
      <c r="CZ155"/>
    </row>
    <row r="156" spans="1:104" s="29" customFormat="1" x14ac:dyDescent="0.25">
      <c r="A156"/>
      <c r="B156"/>
      <c r="C156" s="198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  <c r="CG156"/>
      <c r="CH156"/>
      <c r="CI156"/>
      <c r="CJ156"/>
      <c r="CK156"/>
      <c r="CL156"/>
      <c r="CM156"/>
      <c r="CN156"/>
      <c r="CO156"/>
      <c r="CP156"/>
      <c r="CQ156"/>
      <c r="CR156"/>
      <c r="CS156"/>
      <c r="CT156"/>
      <c r="CU156"/>
      <c r="CV156"/>
      <c r="CW156"/>
      <c r="CX156"/>
      <c r="CY156"/>
      <c r="CZ156"/>
    </row>
    <row r="157" spans="1:104" s="29" customFormat="1" x14ac:dyDescent="0.25">
      <c r="A157"/>
      <c r="B157"/>
      <c r="C157" s="198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  <c r="CG157"/>
      <c r="CH157"/>
      <c r="CI157"/>
      <c r="CJ157"/>
      <c r="CK157"/>
      <c r="CL157"/>
      <c r="CM157"/>
      <c r="CN157"/>
      <c r="CO157"/>
      <c r="CP157"/>
      <c r="CQ157"/>
      <c r="CR157"/>
      <c r="CS157"/>
      <c r="CT157"/>
      <c r="CU157"/>
      <c r="CV157"/>
      <c r="CW157"/>
      <c r="CX157"/>
      <c r="CY157"/>
      <c r="CZ157"/>
    </row>
    <row r="158" spans="1:104" s="29" customFormat="1" x14ac:dyDescent="0.25">
      <c r="A158"/>
      <c r="B158"/>
      <c r="C158" s="198"/>
      <c r="K158"/>
      <c r="L158"/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  <c r="CG158"/>
      <c r="CH158"/>
      <c r="CI158"/>
      <c r="CJ158"/>
      <c r="CK158"/>
      <c r="CL158"/>
      <c r="CM158"/>
      <c r="CN158"/>
      <c r="CO158"/>
      <c r="CP158"/>
      <c r="CQ158"/>
      <c r="CR158"/>
      <c r="CS158"/>
      <c r="CT158"/>
      <c r="CU158"/>
      <c r="CV158"/>
      <c r="CW158"/>
      <c r="CX158"/>
      <c r="CY158"/>
      <c r="CZ158"/>
    </row>
    <row r="159" spans="1:104" s="29" customFormat="1" x14ac:dyDescent="0.25">
      <c r="A159"/>
      <c r="B159"/>
      <c r="C159" s="198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  <c r="CG159"/>
      <c r="CH159"/>
      <c r="CI159"/>
      <c r="CJ159"/>
      <c r="CK159"/>
      <c r="CL159"/>
      <c r="CM159"/>
      <c r="CN159"/>
      <c r="CO159"/>
      <c r="CP159"/>
      <c r="CQ159"/>
      <c r="CR159"/>
      <c r="CS159"/>
      <c r="CT159"/>
      <c r="CU159"/>
      <c r="CV159"/>
      <c r="CW159"/>
      <c r="CX159"/>
      <c r="CY159"/>
      <c r="CZ159"/>
    </row>
    <row r="160" spans="1:104" s="29" customFormat="1" x14ac:dyDescent="0.25">
      <c r="A160"/>
      <c r="B160"/>
      <c r="C160" s="198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  <c r="CG160"/>
      <c r="CH160"/>
      <c r="CI160"/>
      <c r="CJ160"/>
      <c r="CK160"/>
      <c r="CL160"/>
      <c r="CM160"/>
      <c r="CN160"/>
      <c r="CO160"/>
      <c r="CP160"/>
      <c r="CQ160"/>
      <c r="CR160"/>
      <c r="CS160"/>
      <c r="CT160"/>
      <c r="CU160"/>
      <c r="CV160"/>
      <c r="CW160"/>
      <c r="CX160"/>
      <c r="CY160"/>
      <c r="CZ160"/>
    </row>
    <row r="161" spans="1:104" s="29" customFormat="1" x14ac:dyDescent="0.25">
      <c r="A161"/>
      <c r="B161"/>
      <c r="C161" s="198"/>
      <c r="K161"/>
      <c r="L161"/>
      <c r="M161"/>
      <c r="N161"/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  <c r="CG161"/>
      <c r="CH161"/>
      <c r="CI161"/>
      <c r="CJ161"/>
      <c r="CK161"/>
      <c r="CL161"/>
      <c r="CM161"/>
      <c r="CN161"/>
      <c r="CO161"/>
      <c r="CP161"/>
      <c r="CQ161"/>
      <c r="CR161"/>
      <c r="CS161"/>
      <c r="CT161"/>
      <c r="CU161"/>
      <c r="CV161"/>
      <c r="CW161"/>
      <c r="CX161"/>
      <c r="CY161"/>
      <c r="CZ161"/>
    </row>
    <row r="162" spans="1:104" s="29" customFormat="1" x14ac:dyDescent="0.25">
      <c r="A162"/>
      <c r="B162"/>
      <c r="C162" s="198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  <c r="CG162"/>
      <c r="CH162"/>
      <c r="CI162"/>
      <c r="CJ162"/>
      <c r="CK162"/>
      <c r="CL162"/>
      <c r="CM162"/>
      <c r="CN162"/>
      <c r="CO162"/>
      <c r="CP162"/>
      <c r="CQ162"/>
      <c r="CR162"/>
      <c r="CS162"/>
      <c r="CT162"/>
      <c r="CU162"/>
      <c r="CV162"/>
      <c r="CW162"/>
      <c r="CX162"/>
      <c r="CY162"/>
      <c r="CZ162"/>
    </row>
    <row r="163" spans="1:104" s="29" customFormat="1" x14ac:dyDescent="0.25">
      <c r="A163"/>
      <c r="B163"/>
      <c r="C163" s="198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  <c r="CG163"/>
      <c r="CH163"/>
      <c r="CI163"/>
      <c r="CJ163"/>
      <c r="CK163"/>
      <c r="CL163"/>
      <c r="CM163"/>
      <c r="CN163"/>
      <c r="CO163"/>
      <c r="CP163"/>
      <c r="CQ163"/>
      <c r="CR163"/>
      <c r="CS163"/>
      <c r="CT163"/>
      <c r="CU163"/>
      <c r="CV163"/>
      <c r="CW163"/>
      <c r="CX163"/>
      <c r="CY163"/>
      <c r="CZ163"/>
    </row>
    <row r="164" spans="1:104" s="29" customFormat="1" x14ac:dyDescent="0.25">
      <c r="A164"/>
      <c r="B164"/>
      <c r="C164" s="198"/>
      <c r="K164"/>
      <c r="L164"/>
      <c r="M164"/>
      <c r="N164"/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  <c r="CG164"/>
      <c r="CH164"/>
      <c r="CI164"/>
      <c r="CJ164"/>
      <c r="CK164"/>
      <c r="CL164"/>
      <c r="CM164"/>
      <c r="CN164"/>
      <c r="CO164"/>
      <c r="CP164"/>
      <c r="CQ164"/>
      <c r="CR164"/>
      <c r="CS164"/>
      <c r="CT164"/>
      <c r="CU164"/>
      <c r="CV164"/>
      <c r="CW164"/>
      <c r="CX164"/>
      <c r="CY164"/>
      <c r="CZ164"/>
    </row>
    <row r="165" spans="1:104" s="29" customFormat="1" x14ac:dyDescent="0.25">
      <c r="A165"/>
      <c r="B165"/>
      <c r="C165" s="198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  <c r="CG165"/>
      <c r="CH165"/>
      <c r="CI165"/>
      <c r="CJ165"/>
      <c r="CK165"/>
      <c r="CL165"/>
      <c r="CM165"/>
      <c r="CN165"/>
      <c r="CO165"/>
      <c r="CP165"/>
      <c r="CQ165"/>
      <c r="CR165"/>
      <c r="CS165"/>
      <c r="CT165"/>
      <c r="CU165"/>
      <c r="CV165"/>
      <c r="CW165"/>
      <c r="CX165"/>
      <c r="CY165"/>
      <c r="CZ165"/>
    </row>
    <row r="166" spans="1:104" s="29" customFormat="1" x14ac:dyDescent="0.25">
      <c r="A166"/>
      <c r="B166"/>
      <c r="C166" s="198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  <c r="CG166"/>
      <c r="CH166"/>
      <c r="CI166"/>
      <c r="CJ166"/>
      <c r="CK166"/>
      <c r="CL166"/>
      <c r="CM166"/>
      <c r="CN166"/>
      <c r="CO166"/>
      <c r="CP166"/>
      <c r="CQ166"/>
      <c r="CR166"/>
      <c r="CS166"/>
      <c r="CT166"/>
      <c r="CU166"/>
      <c r="CV166"/>
      <c r="CW166"/>
      <c r="CX166"/>
      <c r="CY166"/>
      <c r="CZ166"/>
    </row>
    <row r="167" spans="1:104" s="29" customFormat="1" x14ac:dyDescent="0.25">
      <c r="A167"/>
      <c r="B167"/>
      <c r="C167" s="198"/>
      <c r="K167"/>
      <c r="L167"/>
      <c r="M167"/>
      <c r="N167"/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  <c r="CG167"/>
      <c r="CH167"/>
      <c r="CI167"/>
      <c r="CJ167"/>
      <c r="CK167"/>
      <c r="CL167"/>
      <c r="CM167"/>
      <c r="CN167"/>
      <c r="CO167"/>
      <c r="CP167"/>
      <c r="CQ167"/>
      <c r="CR167"/>
      <c r="CS167"/>
      <c r="CT167"/>
      <c r="CU167"/>
      <c r="CV167"/>
      <c r="CW167"/>
      <c r="CX167"/>
      <c r="CY167"/>
      <c r="CZ167"/>
    </row>
    <row r="168" spans="1:104" s="29" customFormat="1" x14ac:dyDescent="0.25">
      <c r="A168"/>
      <c r="B168"/>
      <c r="C168" s="19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  <c r="CG168"/>
      <c r="CH168"/>
      <c r="CI168"/>
      <c r="CJ168"/>
      <c r="CK168"/>
      <c r="CL168"/>
      <c r="CM168"/>
      <c r="CN168"/>
      <c r="CO168"/>
      <c r="CP168"/>
      <c r="CQ168"/>
      <c r="CR168"/>
      <c r="CS168"/>
      <c r="CT168"/>
      <c r="CU168"/>
      <c r="CV168"/>
      <c r="CW168"/>
      <c r="CX168"/>
      <c r="CY168"/>
      <c r="CZ168"/>
    </row>
    <row r="169" spans="1:104" s="29" customFormat="1" x14ac:dyDescent="0.25">
      <c r="A169"/>
      <c r="B169"/>
      <c r="C169" s="198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  <c r="CG169"/>
      <c r="CH169"/>
      <c r="CI169"/>
      <c r="CJ169"/>
      <c r="CK169"/>
      <c r="CL169"/>
      <c r="CM169"/>
      <c r="CN169"/>
      <c r="CO169"/>
      <c r="CP169"/>
      <c r="CQ169"/>
      <c r="CR169"/>
      <c r="CS169"/>
      <c r="CT169"/>
      <c r="CU169"/>
      <c r="CV169"/>
      <c r="CW169"/>
      <c r="CX169"/>
      <c r="CY169"/>
      <c r="CZ169"/>
    </row>
    <row r="170" spans="1:104" s="29" customFormat="1" x14ac:dyDescent="0.25">
      <c r="A170"/>
      <c r="B170"/>
      <c r="C170" s="198"/>
      <c r="K170"/>
      <c r="L170"/>
      <c r="M170"/>
      <c r="N170"/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  <c r="CG170"/>
      <c r="CH170"/>
      <c r="CI170"/>
      <c r="CJ170"/>
      <c r="CK170"/>
      <c r="CL170"/>
      <c r="CM170"/>
      <c r="CN170"/>
      <c r="CO170"/>
      <c r="CP170"/>
      <c r="CQ170"/>
      <c r="CR170"/>
      <c r="CS170"/>
      <c r="CT170"/>
      <c r="CU170"/>
      <c r="CV170"/>
      <c r="CW170"/>
      <c r="CX170"/>
      <c r="CY170"/>
      <c r="CZ170"/>
    </row>
    <row r="171" spans="1:104" s="29" customFormat="1" x14ac:dyDescent="0.25">
      <c r="A171"/>
      <c r="B171"/>
      <c r="C171" s="198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  <c r="CG171"/>
      <c r="CH171"/>
      <c r="CI171"/>
      <c r="CJ171"/>
      <c r="CK171"/>
      <c r="CL171"/>
      <c r="CM171"/>
      <c r="CN171"/>
      <c r="CO171"/>
      <c r="CP171"/>
      <c r="CQ171"/>
      <c r="CR171"/>
      <c r="CS171"/>
      <c r="CT171"/>
      <c r="CU171"/>
      <c r="CV171"/>
      <c r="CW171"/>
      <c r="CX171"/>
      <c r="CY171"/>
      <c r="CZ171"/>
    </row>
    <row r="172" spans="1:104" s="29" customFormat="1" x14ac:dyDescent="0.25">
      <c r="A172"/>
      <c r="B172"/>
      <c r="C172" s="198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  <c r="CG172"/>
      <c r="CH172"/>
      <c r="CI172"/>
      <c r="CJ172"/>
      <c r="CK172"/>
      <c r="CL172"/>
      <c r="CM172"/>
      <c r="CN172"/>
      <c r="CO172"/>
      <c r="CP172"/>
      <c r="CQ172"/>
      <c r="CR172"/>
      <c r="CS172"/>
      <c r="CT172"/>
      <c r="CU172"/>
      <c r="CV172"/>
      <c r="CW172"/>
      <c r="CX172"/>
      <c r="CY172"/>
      <c r="CZ172"/>
    </row>
    <row r="173" spans="1:104" s="29" customFormat="1" x14ac:dyDescent="0.25">
      <c r="A173"/>
      <c r="B173"/>
      <c r="C173" s="198"/>
      <c r="K173"/>
      <c r="L173"/>
      <c r="M173"/>
      <c r="N173"/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  <c r="CG173"/>
      <c r="CH173"/>
      <c r="CI173"/>
      <c r="CJ173"/>
      <c r="CK173"/>
      <c r="CL173"/>
      <c r="CM173"/>
      <c r="CN173"/>
      <c r="CO173"/>
      <c r="CP173"/>
      <c r="CQ173"/>
      <c r="CR173"/>
      <c r="CS173"/>
      <c r="CT173"/>
      <c r="CU173"/>
      <c r="CV173"/>
      <c r="CW173"/>
      <c r="CX173"/>
      <c r="CY173"/>
      <c r="CZ173"/>
    </row>
    <row r="174" spans="1:104" s="29" customFormat="1" x14ac:dyDescent="0.25">
      <c r="A174"/>
      <c r="B174"/>
      <c r="C174" s="198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  <c r="CG174"/>
      <c r="CH174"/>
      <c r="CI174"/>
      <c r="CJ174"/>
      <c r="CK174"/>
      <c r="CL174"/>
      <c r="CM174"/>
      <c r="CN174"/>
      <c r="CO174"/>
      <c r="CP174"/>
      <c r="CQ174"/>
      <c r="CR174"/>
      <c r="CS174"/>
      <c r="CT174"/>
      <c r="CU174"/>
      <c r="CV174"/>
      <c r="CW174"/>
      <c r="CX174"/>
      <c r="CY174"/>
      <c r="CZ174"/>
    </row>
    <row r="175" spans="1:104" s="29" customFormat="1" x14ac:dyDescent="0.25">
      <c r="A175"/>
      <c r="B175"/>
      <c r="C175" s="198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  <c r="CG175"/>
      <c r="CH175"/>
      <c r="CI175"/>
      <c r="CJ175"/>
      <c r="CK175"/>
      <c r="CL175"/>
      <c r="CM175"/>
      <c r="CN175"/>
      <c r="CO175"/>
      <c r="CP175"/>
      <c r="CQ175"/>
      <c r="CR175"/>
      <c r="CS175"/>
      <c r="CT175"/>
      <c r="CU175"/>
      <c r="CV175"/>
      <c r="CW175"/>
      <c r="CX175"/>
      <c r="CY175"/>
      <c r="CZ175"/>
    </row>
    <row r="176" spans="1:104" s="29" customFormat="1" x14ac:dyDescent="0.25">
      <c r="A176"/>
      <c r="B176"/>
      <c r="C176" s="198"/>
      <c r="K176"/>
      <c r="L176"/>
      <c r="M176"/>
      <c r="N176"/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  <c r="CG176"/>
      <c r="CH176"/>
      <c r="CI176"/>
      <c r="CJ176"/>
      <c r="CK176"/>
      <c r="CL176"/>
      <c r="CM176"/>
      <c r="CN176"/>
      <c r="CO176"/>
      <c r="CP176"/>
      <c r="CQ176"/>
      <c r="CR176"/>
      <c r="CS176"/>
      <c r="CT176"/>
      <c r="CU176"/>
      <c r="CV176"/>
      <c r="CW176"/>
      <c r="CX176"/>
      <c r="CY176"/>
      <c r="CZ176"/>
    </row>
    <row r="177" spans="1:104" s="29" customFormat="1" x14ac:dyDescent="0.25">
      <c r="A177"/>
      <c r="B177"/>
      <c r="C177" s="198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  <c r="CG177"/>
      <c r="CH177"/>
      <c r="CI177"/>
      <c r="CJ177"/>
      <c r="CK177"/>
      <c r="CL177"/>
      <c r="CM177"/>
      <c r="CN177"/>
      <c r="CO177"/>
      <c r="CP177"/>
      <c r="CQ177"/>
      <c r="CR177"/>
      <c r="CS177"/>
      <c r="CT177"/>
      <c r="CU177"/>
      <c r="CV177"/>
      <c r="CW177"/>
      <c r="CX177"/>
      <c r="CY177"/>
      <c r="CZ177"/>
    </row>
    <row r="178" spans="1:104" s="29" customFormat="1" x14ac:dyDescent="0.25">
      <c r="A178"/>
      <c r="B178"/>
      <c r="C178" s="19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  <c r="CG178"/>
      <c r="CH178"/>
      <c r="CI178"/>
      <c r="CJ178"/>
      <c r="CK178"/>
      <c r="CL178"/>
      <c r="CM178"/>
      <c r="CN178"/>
      <c r="CO178"/>
      <c r="CP178"/>
      <c r="CQ178"/>
      <c r="CR178"/>
      <c r="CS178"/>
      <c r="CT178"/>
      <c r="CU178"/>
      <c r="CV178"/>
      <c r="CW178"/>
      <c r="CX178"/>
      <c r="CY178"/>
      <c r="CZ178"/>
    </row>
    <row r="179" spans="1:104" s="29" customFormat="1" x14ac:dyDescent="0.25">
      <c r="A179"/>
      <c r="B179"/>
      <c r="C179" s="198"/>
      <c r="K179"/>
      <c r="L179"/>
      <c r="M179"/>
      <c r="N179"/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  <c r="CG179"/>
      <c r="CH179"/>
      <c r="CI179"/>
      <c r="CJ179"/>
      <c r="CK179"/>
      <c r="CL179"/>
      <c r="CM179"/>
      <c r="CN179"/>
      <c r="CO179"/>
      <c r="CP179"/>
      <c r="CQ179"/>
      <c r="CR179"/>
      <c r="CS179"/>
      <c r="CT179"/>
      <c r="CU179"/>
      <c r="CV179"/>
      <c r="CW179"/>
      <c r="CX179"/>
      <c r="CY179"/>
      <c r="CZ179"/>
    </row>
    <row r="180" spans="1:104" s="29" customFormat="1" x14ac:dyDescent="0.25">
      <c r="A180"/>
      <c r="B180"/>
      <c r="C180" s="198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  <c r="CG180"/>
      <c r="CH180"/>
      <c r="CI180"/>
      <c r="CJ180"/>
      <c r="CK180"/>
      <c r="CL180"/>
      <c r="CM180"/>
      <c r="CN180"/>
      <c r="CO180"/>
      <c r="CP180"/>
      <c r="CQ180"/>
      <c r="CR180"/>
      <c r="CS180"/>
      <c r="CT180"/>
      <c r="CU180"/>
      <c r="CV180"/>
      <c r="CW180"/>
      <c r="CX180"/>
      <c r="CY180"/>
      <c r="CZ180"/>
    </row>
    <row r="181" spans="1:104" s="29" customFormat="1" x14ac:dyDescent="0.25">
      <c r="A181"/>
      <c r="B181"/>
      <c r="C181" s="198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  <c r="CG181"/>
      <c r="CH181"/>
      <c r="CI181"/>
      <c r="CJ181"/>
      <c r="CK181"/>
      <c r="CL181"/>
      <c r="CM181"/>
      <c r="CN181"/>
      <c r="CO181"/>
      <c r="CP181"/>
      <c r="CQ181"/>
      <c r="CR181"/>
      <c r="CS181"/>
      <c r="CT181"/>
      <c r="CU181"/>
      <c r="CV181"/>
      <c r="CW181"/>
      <c r="CX181"/>
      <c r="CY181"/>
      <c r="CZ181"/>
    </row>
    <row r="182" spans="1:104" s="29" customFormat="1" x14ac:dyDescent="0.25">
      <c r="A182"/>
      <c r="B182"/>
      <c r="C182" s="198"/>
      <c r="K182"/>
      <c r="L182"/>
      <c r="M182"/>
      <c r="N182"/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  <c r="CG182"/>
      <c r="CH182"/>
      <c r="CI182"/>
      <c r="CJ182"/>
      <c r="CK182"/>
      <c r="CL182"/>
      <c r="CM182"/>
      <c r="CN182"/>
      <c r="CO182"/>
      <c r="CP182"/>
      <c r="CQ182"/>
      <c r="CR182"/>
      <c r="CS182"/>
      <c r="CT182"/>
      <c r="CU182"/>
      <c r="CV182"/>
      <c r="CW182"/>
      <c r="CX182"/>
      <c r="CY182"/>
      <c r="CZ182"/>
    </row>
    <row r="183" spans="1:104" s="29" customFormat="1" x14ac:dyDescent="0.25">
      <c r="A183"/>
      <c r="B183"/>
      <c r="C183" s="198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  <c r="CG183"/>
      <c r="CH183"/>
      <c r="CI183"/>
      <c r="CJ183"/>
      <c r="CK183"/>
      <c r="CL183"/>
      <c r="CM183"/>
      <c r="CN183"/>
      <c r="CO183"/>
      <c r="CP183"/>
      <c r="CQ183"/>
      <c r="CR183"/>
      <c r="CS183"/>
      <c r="CT183"/>
      <c r="CU183"/>
      <c r="CV183"/>
      <c r="CW183"/>
      <c r="CX183"/>
      <c r="CY183"/>
      <c r="CZ183"/>
    </row>
    <row r="184" spans="1:104" s="29" customFormat="1" x14ac:dyDescent="0.25">
      <c r="A184"/>
      <c r="B184"/>
      <c r="C184" s="198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  <c r="CG184"/>
      <c r="CH184"/>
      <c r="CI184"/>
      <c r="CJ184"/>
      <c r="CK184"/>
      <c r="CL184"/>
      <c r="CM184"/>
      <c r="CN184"/>
      <c r="CO184"/>
      <c r="CP184"/>
      <c r="CQ184"/>
      <c r="CR184"/>
      <c r="CS184"/>
      <c r="CT184"/>
      <c r="CU184"/>
      <c r="CV184"/>
      <c r="CW184"/>
      <c r="CX184"/>
      <c r="CY184"/>
      <c r="CZ184"/>
    </row>
    <row r="185" spans="1:104" s="29" customFormat="1" x14ac:dyDescent="0.25">
      <c r="A185"/>
      <c r="B185"/>
      <c r="C185" s="198"/>
      <c r="K185"/>
      <c r="L185"/>
      <c r="M185"/>
      <c r="N185"/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  <c r="CG185"/>
      <c r="CH185"/>
      <c r="CI185"/>
      <c r="CJ185"/>
      <c r="CK185"/>
      <c r="CL185"/>
      <c r="CM185"/>
      <c r="CN185"/>
      <c r="CO185"/>
      <c r="CP185"/>
      <c r="CQ185"/>
      <c r="CR185"/>
      <c r="CS185"/>
      <c r="CT185"/>
      <c r="CU185"/>
      <c r="CV185"/>
      <c r="CW185"/>
      <c r="CX185"/>
      <c r="CY185"/>
      <c r="CZ185"/>
    </row>
    <row r="186" spans="1:104" s="29" customFormat="1" x14ac:dyDescent="0.25">
      <c r="A186"/>
      <c r="B186"/>
      <c r="C186" s="198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  <c r="CG186"/>
      <c r="CH186"/>
      <c r="CI186"/>
      <c r="CJ186"/>
      <c r="CK186"/>
      <c r="CL186"/>
      <c r="CM186"/>
      <c r="CN186"/>
      <c r="CO186"/>
      <c r="CP186"/>
      <c r="CQ186"/>
      <c r="CR186"/>
      <c r="CS186"/>
      <c r="CT186"/>
      <c r="CU186"/>
      <c r="CV186"/>
      <c r="CW186"/>
      <c r="CX186"/>
      <c r="CY186"/>
      <c r="CZ186"/>
    </row>
    <row r="187" spans="1:104" s="29" customFormat="1" x14ac:dyDescent="0.25">
      <c r="A187"/>
      <c r="B187"/>
      <c r="C187" s="198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  <c r="CG187"/>
      <c r="CH187"/>
      <c r="CI187"/>
      <c r="CJ187"/>
      <c r="CK187"/>
      <c r="CL187"/>
      <c r="CM187"/>
      <c r="CN187"/>
      <c r="CO187"/>
      <c r="CP187"/>
      <c r="CQ187"/>
      <c r="CR187"/>
      <c r="CS187"/>
      <c r="CT187"/>
      <c r="CU187"/>
      <c r="CV187"/>
      <c r="CW187"/>
      <c r="CX187"/>
      <c r="CY187"/>
      <c r="CZ187"/>
    </row>
    <row r="188" spans="1:104" s="29" customFormat="1" x14ac:dyDescent="0.25">
      <c r="A188"/>
      <c r="B188"/>
      <c r="C188" s="198"/>
      <c r="K188"/>
      <c r="L188"/>
      <c r="M188"/>
      <c r="N188"/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  <c r="CG188"/>
      <c r="CH188"/>
      <c r="CI188"/>
      <c r="CJ188"/>
      <c r="CK188"/>
      <c r="CL188"/>
      <c r="CM188"/>
      <c r="CN188"/>
      <c r="CO188"/>
      <c r="CP188"/>
      <c r="CQ188"/>
      <c r="CR188"/>
      <c r="CS188"/>
      <c r="CT188"/>
      <c r="CU188"/>
      <c r="CV188"/>
      <c r="CW188"/>
      <c r="CX188"/>
      <c r="CY188"/>
      <c r="CZ188"/>
    </row>
    <row r="189" spans="1:104" s="29" customFormat="1" x14ac:dyDescent="0.25">
      <c r="A189"/>
      <c r="B189"/>
      <c r="C189" s="198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  <c r="CG189"/>
      <c r="CH189"/>
      <c r="CI189"/>
      <c r="CJ189"/>
      <c r="CK189"/>
      <c r="CL189"/>
      <c r="CM189"/>
      <c r="CN189"/>
      <c r="CO189"/>
      <c r="CP189"/>
      <c r="CQ189"/>
      <c r="CR189"/>
      <c r="CS189"/>
      <c r="CT189"/>
      <c r="CU189"/>
      <c r="CV189"/>
      <c r="CW189"/>
      <c r="CX189"/>
      <c r="CY189"/>
      <c r="CZ189"/>
    </row>
    <row r="190" spans="1:104" s="29" customFormat="1" x14ac:dyDescent="0.25">
      <c r="A190"/>
      <c r="B190"/>
      <c r="C190" s="198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  <c r="CG190"/>
      <c r="CH190"/>
      <c r="CI190"/>
      <c r="CJ190"/>
      <c r="CK190"/>
      <c r="CL190"/>
      <c r="CM190"/>
      <c r="CN190"/>
      <c r="CO190"/>
      <c r="CP190"/>
      <c r="CQ190"/>
      <c r="CR190"/>
      <c r="CS190"/>
      <c r="CT190"/>
      <c r="CU190"/>
      <c r="CV190"/>
      <c r="CW190"/>
      <c r="CX190"/>
      <c r="CY190"/>
      <c r="CZ190"/>
    </row>
    <row r="191" spans="1:104" s="29" customFormat="1" x14ac:dyDescent="0.25">
      <c r="A191"/>
      <c r="B191"/>
      <c r="C191" s="198"/>
      <c r="K191"/>
      <c r="L191"/>
      <c r="M191"/>
      <c r="N191"/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  <c r="CG191"/>
      <c r="CH191"/>
      <c r="CI191"/>
      <c r="CJ191"/>
      <c r="CK191"/>
      <c r="CL191"/>
      <c r="CM191"/>
      <c r="CN191"/>
      <c r="CO191"/>
      <c r="CP191"/>
      <c r="CQ191"/>
      <c r="CR191"/>
      <c r="CS191"/>
      <c r="CT191"/>
      <c r="CU191"/>
      <c r="CV191"/>
      <c r="CW191"/>
      <c r="CX191"/>
      <c r="CY191"/>
      <c r="CZ191"/>
    </row>
    <row r="192" spans="1:104" s="29" customFormat="1" x14ac:dyDescent="0.25">
      <c r="A192"/>
      <c r="B192"/>
      <c r="C192" s="198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  <c r="CG192"/>
      <c r="CH192"/>
      <c r="CI192"/>
      <c r="CJ192"/>
      <c r="CK192"/>
      <c r="CL192"/>
      <c r="CM192"/>
      <c r="CN192"/>
      <c r="CO192"/>
      <c r="CP192"/>
      <c r="CQ192"/>
      <c r="CR192"/>
      <c r="CS192"/>
      <c r="CT192"/>
      <c r="CU192"/>
      <c r="CV192"/>
      <c r="CW192"/>
      <c r="CX192"/>
      <c r="CY192"/>
      <c r="CZ192"/>
    </row>
    <row r="193" spans="1:104" s="29" customFormat="1" x14ac:dyDescent="0.25">
      <c r="A193"/>
      <c r="B193"/>
      <c r="C193" s="198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  <c r="CG193"/>
      <c r="CH193"/>
      <c r="CI193"/>
      <c r="CJ193"/>
      <c r="CK193"/>
      <c r="CL193"/>
      <c r="CM193"/>
      <c r="CN193"/>
      <c r="CO193"/>
      <c r="CP193"/>
      <c r="CQ193"/>
      <c r="CR193"/>
      <c r="CS193"/>
      <c r="CT193"/>
      <c r="CU193"/>
      <c r="CV193"/>
      <c r="CW193"/>
      <c r="CX193"/>
      <c r="CY193"/>
      <c r="CZ193"/>
    </row>
    <row r="194" spans="1:104" s="29" customFormat="1" x14ac:dyDescent="0.25">
      <c r="A194"/>
      <c r="B194"/>
      <c r="C194" s="198"/>
      <c r="K194"/>
      <c r="L194"/>
      <c r="M194"/>
      <c r="N194"/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  <c r="CG194"/>
      <c r="CH194"/>
      <c r="CI194"/>
      <c r="CJ194"/>
      <c r="CK194"/>
      <c r="CL194"/>
      <c r="CM194"/>
      <c r="CN194"/>
      <c r="CO194"/>
      <c r="CP194"/>
      <c r="CQ194"/>
      <c r="CR194"/>
      <c r="CS194"/>
      <c r="CT194"/>
      <c r="CU194"/>
      <c r="CV194"/>
      <c r="CW194"/>
      <c r="CX194"/>
      <c r="CY194"/>
      <c r="CZ194"/>
    </row>
    <row r="195" spans="1:104" s="29" customFormat="1" x14ac:dyDescent="0.25">
      <c r="A195"/>
      <c r="B195"/>
      <c r="C195" s="198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  <c r="CG195"/>
      <c r="CH195"/>
      <c r="CI195"/>
      <c r="CJ195"/>
      <c r="CK195"/>
      <c r="CL195"/>
      <c r="CM195"/>
      <c r="CN195"/>
      <c r="CO195"/>
      <c r="CP195"/>
      <c r="CQ195"/>
      <c r="CR195"/>
      <c r="CS195"/>
      <c r="CT195"/>
      <c r="CU195"/>
      <c r="CV195"/>
      <c r="CW195"/>
      <c r="CX195"/>
      <c r="CY195"/>
      <c r="CZ195"/>
    </row>
    <row r="196" spans="1:104" s="29" customFormat="1" x14ac:dyDescent="0.25">
      <c r="A196"/>
      <c r="B196"/>
      <c r="C196" s="198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  <c r="CG196"/>
      <c r="CH196"/>
      <c r="CI196"/>
      <c r="CJ196"/>
      <c r="CK196"/>
      <c r="CL196"/>
      <c r="CM196"/>
      <c r="CN196"/>
      <c r="CO196"/>
      <c r="CP196"/>
      <c r="CQ196"/>
      <c r="CR196"/>
      <c r="CS196"/>
      <c r="CT196"/>
      <c r="CU196"/>
      <c r="CV196"/>
      <c r="CW196"/>
      <c r="CX196"/>
      <c r="CY196"/>
      <c r="CZ196"/>
    </row>
    <row r="197" spans="1:104" s="29" customFormat="1" x14ac:dyDescent="0.25">
      <c r="A197"/>
      <c r="B197"/>
      <c r="C197" s="198"/>
      <c r="K197"/>
      <c r="L197"/>
      <c r="M197"/>
      <c r="N197"/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  <c r="CG197"/>
      <c r="CH197"/>
      <c r="CI197"/>
      <c r="CJ197"/>
      <c r="CK197"/>
      <c r="CL197"/>
      <c r="CM197"/>
      <c r="CN197"/>
      <c r="CO197"/>
      <c r="CP197"/>
      <c r="CQ197"/>
      <c r="CR197"/>
      <c r="CS197"/>
      <c r="CT197"/>
      <c r="CU197"/>
      <c r="CV197"/>
      <c r="CW197"/>
      <c r="CX197"/>
      <c r="CY197"/>
      <c r="CZ197"/>
    </row>
    <row r="198" spans="1:104" s="29" customFormat="1" x14ac:dyDescent="0.25">
      <c r="A198"/>
      <c r="B198"/>
      <c r="C198" s="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  <c r="CG198"/>
      <c r="CH198"/>
      <c r="CI198"/>
      <c r="CJ198"/>
      <c r="CK198"/>
      <c r="CL198"/>
      <c r="CM198"/>
      <c r="CN198"/>
      <c r="CO198"/>
      <c r="CP198"/>
      <c r="CQ198"/>
      <c r="CR198"/>
      <c r="CS198"/>
      <c r="CT198"/>
      <c r="CU198"/>
      <c r="CV198"/>
      <c r="CW198"/>
      <c r="CX198"/>
      <c r="CY198"/>
      <c r="CZ198"/>
    </row>
    <row r="199" spans="1:104" s="29" customFormat="1" x14ac:dyDescent="0.25">
      <c r="A199"/>
      <c r="B199"/>
      <c r="C199" s="198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  <c r="CG199"/>
      <c r="CH199"/>
      <c r="CI199"/>
      <c r="CJ199"/>
      <c r="CK199"/>
      <c r="CL199"/>
      <c r="CM199"/>
      <c r="CN199"/>
      <c r="CO199"/>
      <c r="CP199"/>
      <c r="CQ199"/>
      <c r="CR199"/>
      <c r="CS199"/>
      <c r="CT199"/>
      <c r="CU199"/>
      <c r="CV199"/>
      <c r="CW199"/>
      <c r="CX199"/>
      <c r="CY199"/>
      <c r="CZ199"/>
    </row>
    <row r="200" spans="1:104" s="29" customFormat="1" x14ac:dyDescent="0.25">
      <c r="A200"/>
      <c r="B200"/>
      <c r="C200" s="198"/>
      <c r="K200"/>
      <c r="L200"/>
      <c r="M200"/>
      <c r="N200"/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  <c r="CG200"/>
      <c r="CH200"/>
      <c r="CI200"/>
      <c r="CJ200"/>
      <c r="CK200"/>
      <c r="CL200"/>
      <c r="CM200"/>
      <c r="CN200"/>
      <c r="CO200"/>
      <c r="CP200"/>
      <c r="CQ200"/>
      <c r="CR200"/>
      <c r="CS200"/>
      <c r="CT200"/>
      <c r="CU200"/>
      <c r="CV200"/>
      <c r="CW200"/>
      <c r="CX200"/>
      <c r="CY200"/>
      <c r="CZ200"/>
    </row>
    <row r="201" spans="1:104" s="29" customFormat="1" x14ac:dyDescent="0.25">
      <c r="A201"/>
      <c r="B201"/>
      <c r="C201" s="198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  <c r="CG201"/>
      <c r="CH201"/>
      <c r="CI201"/>
      <c r="CJ201"/>
      <c r="CK201"/>
      <c r="CL201"/>
      <c r="CM201"/>
      <c r="CN201"/>
      <c r="CO201"/>
      <c r="CP201"/>
      <c r="CQ201"/>
      <c r="CR201"/>
      <c r="CS201"/>
      <c r="CT201"/>
      <c r="CU201"/>
      <c r="CV201"/>
      <c r="CW201"/>
      <c r="CX201"/>
      <c r="CY201"/>
      <c r="CZ201"/>
    </row>
    <row r="202" spans="1:104" s="29" customFormat="1" x14ac:dyDescent="0.25">
      <c r="A202"/>
      <c r="B202"/>
      <c r="C202" s="198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  <c r="CG202"/>
      <c r="CH202"/>
      <c r="CI202"/>
      <c r="CJ202"/>
      <c r="CK202"/>
      <c r="CL202"/>
      <c r="CM202"/>
      <c r="CN202"/>
      <c r="CO202"/>
      <c r="CP202"/>
      <c r="CQ202"/>
      <c r="CR202"/>
      <c r="CS202"/>
      <c r="CT202"/>
      <c r="CU202"/>
      <c r="CV202"/>
      <c r="CW202"/>
      <c r="CX202"/>
      <c r="CY202"/>
      <c r="CZ202"/>
    </row>
    <row r="203" spans="1:104" s="29" customFormat="1" x14ac:dyDescent="0.25">
      <c r="A203"/>
      <c r="B203"/>
      <c r="C203" s="198"/>
      <c r="K203"/>
      <c r="L203"/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  <c r="CG203"/>
      <c r="CH203"/>
      <c r="CI203"/>
      <c r="CJ203"/>
      <c r="CK203"/>
      <c r="CL203"/>
      <c r="CM203"/>
      <c r="CN203"/>
      <c r="CO203"/>
      <c r="CP203"/>
      <c r="CQ203"/>
      <c r="CR203"/>
      <c r="CS203"/>
      <c r="CT203"/>
      <c r="CU203"/>
      <c r="CV203"/>
      <c r="CW203"/>
      <c r="CX203"/>
      <c r="CY203"/>
      <c r="CZ203"/>
    </row>
    <row r="204" spans="1:104" s="29" customFormat="1" x14ac:dyDescent="0.25">
      <c r="A204"/>
      <c r="B204"/>
      <c r="C204" s="198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  <c r="CG204"/>
      <c r="CH204"/>
      <c r="CI204"/>
      <c r="CJ204"/>
      <c r="CK204"/>
      <c r="CL204"/>
      <c r="CM204"/>
      <c r="CN204"/>
      <c r="CO204"/>
      <c r="CP204"/>
      <c r="CQ204"/>
      <c r="CR204"/>
      <c r="CS204"/>
      <c r="CT204"/>
      <c r="CU204"/>
      <c r="CV204"/>
      <c r="CW204"/>
      <c r="CX204"/>
      <c r="CY204"/>
      <c r="CZ204"/>
    </row>
    <row r="205" spans="1:104" s="29" customFormat="1" x14ac:dyDescent="0.25">
      <c r="A205"/>
      <c r="B205"/>
      <c r="C205" s="198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  <c r="CG205"/>
      <c r="CH205"/>
      <c r="CI205"/>
      <c r="CJ205"/>
      <c r="CK205"/>
      <c r="CL205"/>
      <c r="CM205"/>
      <c r="CN205"/>
      <c r="CO205"/>
      <c r="CP205"/>
      <c r="CQ205"/>
      <c r="CR205"/>
      <c r="CS205"/>
      <c r="CT205"/>
      <c r="CU205"/>
      <c r="CV205"/>
      <c r="CW205"/>
      <c r="CX205"/>
      <c r="CY205"/>
      <c r="CZ205"/>
    </row>
    <row r="206" spans="1:104" s="29" customFormat="1" x14ac:dyDescent="0.25">
      <c r="A206"/>
      <c r="B206"/>
      <c r="C206" s="198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  <c r="CG206"/>
      <c r="CH206"/>
      <c r="CI206"/>
      <c r="CJ206"/>
      <c r="CK206"/>
      <c r="CL206"/>
      <c r="CM206"/>
      <c r="CN206"/>
      <c r="CO206"/>
      <c r="CP206"/>
      <c r="CQ206"/>
      <c r="CR206"/>
      <c r="CS206"/>
      <c r="CT206"/>
      <c r="CU206"/>
      <c r="CV206"/>
      <c r="CW206"/>
      <c r="CX206"/>
      <c r="CY206"/>
      <c r="CZ206"/>
    </row>
    <row r="207" spans="1:104" s="29" customFormat="1" x14ac:dyDescent="0.25">
      <c r="A207"/>
      <c r="B207"/>
      <c r="C207" s="198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  <c r="CG207"/>
      <c r="CH207"/>
      <c r="CI207"/>
      <c r="CJ207"/>
      <c r="CK207"/>
      <c r="CL207"/>
      <c r="CM207"/>
      <c r="CN207"/>
      <c r="CO207"/>
      <c r="CP207"/>
      <c r="CQ207"/>
      <c r="CR207"/>
      <c r="CS207"/>
      <c r="CT207"/>
      <c r="CU207"/>
      <c r="CV207"/>
      <c r="CW207"/>
      <c r="CX207"/>
      <c r="CY207"/>
      <c r="CZ207"/>
    </row>
    <row r="208" spans="1:104" s="29" customFormat="1" x14ac:dyDescent="0.25">
      <c r="A208"/>
      <c r="B208"/>
      <c r="C208" s="19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  <c r="CG208"/>
      <c r="CH208"/>
      <c r="CI208"/>
      <c r="CJ208"/>
      <c r="CK208"/>
      <c r="CL208"/>
      <c r="CM208"/>
      <c r="CN208"/>
      <c r="CO208"/>
      <c r="CP208"/>
      <c r="CQ208"/>
      <c r="CR208"/>
      <c r="CS208"/>
      <c r="CT208"/>
      <c r="CU208"/>
      <c r="CV208"/>
      <c r="CW208"/>
      <c r="CX208"/>
      <c r="CY208"/>
      <c r="CZ208"/>
    </row>
    <row r="209" spans="1:104" s="29" customFormat="1" x14ac:dyDescent="0.25">
      <c r="A209"/>
      <c r="B209"/>
      <c r="C209" s="198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  <c r="CG209"/>
      <c r="CH209"/>
      <c r="CI209"/>
      <c r="CJ209"/>
      <c r="CK209"/>
      <c r="CL209"/>
      <c r="CM209"/>
      <c r="CN209"/>
      <c r="CO209"/>
      <c r="CP209"/>
      <c r="CQ209"/>
      <c r="CR209"/>
      <c r="CS209"/>
      <c r="CT209"/>
      <c r="CU209"/>
      <c r="CV209"/>
      <c r="CW209"/>
      <c r="CX209"/>
      <c r="CY209"/>
      <c r="CZ209"/>
    </row>
    <row r="210" spans="1:104" s="29" customFormat="1" x14ac:dyDescent="0.25">
      <c r="A210"/>
      <c r="B210"/>
      <c r="C210" s="198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  <c r="CG210"/>
      <c r="CH210"/>
      <c r="CI210"/>
      <c r="CJ210"/>
      <c r="CK210"/>
      <c r="CL210"/>
      <c r="CM210"/>
      <c r="CN210"/>
      <c r="CO210"/>
      <c r="CP210"/>
      <c r="CQ210"/>
      <c r="CR210"/>
      <c r="CS210"/>
      <c r="CT210"/>
      <c r="CU210"/>
      <c r="CV210"/>
      <c r="CW210"/>
      <c r="CX210"/>
      <c r="CY210"/>
      <c r="CZ210"/>
    </row>
    <row r="211" spans="1:104" s="29" customFormat="1" x14ac:dyDescent="0.25">
      <c r="A211"/>
      <c r="B211"/>
      <c r="C211" s="198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  <c r="CG211"/>
      <c r="CH211"/>
      <c r="CI211"/>
      <c r="CJ211"/>
      <c r="CK211"/>
      <c r="CL211"/>
      <c r="CM211"/>
      <c r="CN211"/>
      <c r="CO211"/>
      <c r="CP211"/>
      <c r="CQ211"/>
      <c r="CR211"/>
      <c r="CS211"/>
      <c r="CT211"/>
      <c r="CU211"/>
      <c r="CV211"/>
      <c r="CW211"/>
      <c r="CX211"/>
      <c r="CY211"/>
      <c r="CZ211"/>
    </row>
    <row r="212" spans="1:104" s="29" customFormat="1" x14ac:dyDescent="0.25">
      <c r="A212"/>
      <c r="B212"/>
      <c r="C212" s="198"/>
      <c r="K212"/>
      <c r="L212"/>
      <c r="M212"/>
      <c r="N212"/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T212"/>
      <c r="AU212"/>
      <c r="AV212"/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  <c r="CG212"/>
      <c r="CH212"/>
      <c r="CI212"/>
      <c r="CJ212"/>
      <c r="CK212"/>
      <c r="CL212"/>
      <c r="CM212"/>
      <c r="CN212"/>
      <c r="CO212"/>
      <c r="CP212"/>
      <c r="CQ212"/>
      <c r="CR212"/>
      <c r="CS212"/>
      <c r="CT212"/>
      <c r="CU212"/>
      <c r="CV212"/>
      <c r="CW212"/>
      <c r="CX212"/>
      <c r="CY212"/>
      <c r="CZ212"/>
    </row>
    <row r="213" spans="1:104" s="29" customFormat="1" x14ac:dyDescent="0.25">
      <c r="A213"/>
      <c r="B213"/>
      <c r="C213" s="198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  <c r="AL213"/>
      <c r="AM213"/>
      <c r="AN213"/>
      <c r="AO213"/>
      <c r="AP213"/>
      <c r="AQ213"/>
      <c r="AR213"/>
      <c r="AS213"/>
      <c r="AT213"/>
      <c r="AU213"/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  <c r="CG213"/>
      <c r="CH213"/>
      <c r="CI213"/>
      <c r="CJ213"/>
      <c r="CK213"/>
      <c r="CL213"/>
      <c r="CM213"/>
      <c r="CN213"/>
      <c r="CO213"/>
      <c r="CP213"/>
      <c r="CQ213"/>
      <c r="CR213"/>
      <c r="CS213"/>
      <c r="CT213"/>
      <c r="CU213"/>
      <c r="CV213"/>
      <c r="CW213"/>
      <c r="CX213"/>
      <c r="CY213"/>
      <c r="CZ213"/>
    </row>
    <row r="214" spans="1:104" s="29" customFormat="1" x14ac:dyDescent="0.25">
      <c r="A214"/>
      <c r="B214"/>
      <c r="C214" s="198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  <c r="AL214"/>
      <c r="AM214"/>
      <c r="AN214"/>
      <c r="AO214"/>
      <c r="AP214"/>
      <c r="AQ214"/>
      <c r="AR214"/>
      <c r="AS214"/>
      <c r="AT214"/>
      <c r="AU214"/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  <c r="CG214"/>
      <c r="CH214"/>
      <c r="CI214"/>
      <c r="CJ214"/>
      <c r="CK214"/>
      <c r="CL214"/>
      <c r="CM214"/>
      <c r="CN214"/>
      <c r="CO214"/>
      <c r="CP214"/>
      <c r="CQ214"/>
      <c r="CR214"/>
      <c r="CS214"/>
      <c r="CT214"/>
      <c r="CU214"/>
      <c r="CV214"/>
      <c r="CW214"/>
      <c r="CX214"/>
      <c r="CY214"/>
      <c r="CZ214"/>
    </row>
    <row r="215" spans="1:104" s="29" customFormat="1" x14ac:dyDescent="0.25">
      <c r="A215"/>
      <c r="B215"/>
      <c r="C215" s="198"/>
      <c r="K215"/>
      <c r="L215"/>
      <c r="M215"/>
      <c r="N215"/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  <c r="AH215"/>
      <c r="AI215"/>
      <c r="AJ215"/>
      <c r="AK215"/>
      <c r="AL215"/>
      <c r="AM215"/>
      <c r="AN215"/>
      <c r="AO215"/>
      <c r="AP215"/>
      <c r="AQ215"/>
      <c r="AR215"/>
      <c r="AS215"/>
      <c r="AT215"/>
      <c r="AU215"/>
      <c r="AV215"/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  <c r="CG215"/>
      <c r="CH215"/>
      <c r="CI215"/>
      <c r="CJ215"/>
      <c r="CK215"/>
      <c r="CL215"/>
      <c r="CM215"/>
      <c r="CN215"/>
      <c r="CO215"/>
      <c r="CP215"/>
      <c r="CQ215"/>
      <c r="CR215"/>
      <c r="CS215"/>
      <c r="CT215"/>
      <c r="CU215"/>
      <c r="CV215"/>
      <c r="CW215"/>
      <c r="CX215"/>
      <c r="CY215"/>
      <c r="CZ215"/>
    </row>
    <row r="216" spans="1:104" s="29" customFormat="1" x14ac:dyDescent="0.25">
      <c r="A216"/>
      <c r="B216"/>
      <c r="C216" s="198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  <c r="AL216"/>
      <c r="AM216"/>
      <c r="AN216"/>
      <c r="AO216"/>
      <c r="AP216"/>
      <c r="AQ216"/>
      <c r="AR216"/>
      <c r="AS216"/>
      <c r="AT216"/>
      <c r="AU216"/>
      <c r="AV216"/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  <c r="CG216"/>
      <c r="CH216"/>
      <c r="CI216"/>
      <c r="CJ216"/>
      <c r="CK216"/>
      <c r="CL216"/>
      <c r="CM216"/>
      <c r="CN216"/>
      <c r="CO216"/>
      <c r="CP216"/>
      <c r="CQ216"/>
      <c r="CR216"/>
      <c r="CS216"/>
      <c r="CT216"/>
      <c r="CU216"/>
      <c r="CV216"/>
      <c r="CW216"/>
      <c r="CX216"/>
      <c r="CY216"/>
      <c r="CZ216"/>
    </row>
    <row r="217" spans="1:104" s="29" customFormat="1" x14ac:dyDescent="0.25">
      <c r="A217"/>
      <c r="B217"/>
      <c r="C217" s="198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  <c r="AL217"/>
      <c r="AM217"/>
      <c r="AN217"/>
      <c r="AO217"/>
      <c r="AP217"/>
      <c r="AQ217"/>
      <c r="AR217"/>
      <c r="AS217"/>
      <c r="AT217"/>
      <c r="AU217"/>
      <c r="AV217"/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  <c r="CG217"/>
      <c r="CH217"/>
      <c r="CI217"/>
      <c r="CJ217"/>
      <c r="CK217"/>
      <c r="CL217"/>
      <c r="CM217"/>
      <c r="CN217"/>
      <c r="CO217"/>
      <c r="CP217"/>
      <c r="CQ217"/>
      <c r="CR217"/>
      <c r="CS217"/>
      <c r="CT217"/>
      <c r="CU217"/>
      <c r="CV217"/>
      <c r="CW217"/>
      <c r="CX217"/>
      <c r="CY217"/>
      <c r="CZ217"/>
    </row>
    <row r="218" spans="1:104" s="29" customFormat="1" x14ac:dyDescent="0.25">
      <c r="A218"/>
      <c r="B218"/>
      <c r="C218" s="198"/>
      <c r="K218"/>
      <c r="L218"/>
      <c r="M218"/>
      <c r="N218"/>
      <c r="O218"/>
      <c r="P218"/>
      <c r="Q218"/>
      <c r="R218"/>
      <c r="S218"/>
      <c r="T218"/>
      <c r="U218"/>
      <c r="V218"/>
      <c r="W218"/>
      <c r="X218"/>
      <c r="Y218"/>
      <c r="Z218"/>
      <c r="AA218"/>
      <c r="AB218"/>
      <c r="AC218"/>
      <c r="AD218"/>
      <c r="AE218"/>
      <c r="AF218"/>
      <c r="AG218"/>
      <c r="AH218"/>
      <c r="AI218"/>
      <c r="AJ218"/>
      <c r="AK218"/>
      <c r="AL218"/>
      <c r="AM218"/>
      <c r="AN218"/>
      <c r="AO218"/>
      <c r="AP218"/>
      <c r="AQ218"/>
      <c r="AR218"/>
      <c r="AS218"/>
      <c r="AT218"/>
      <c r="AU218"/>
      <c r="AV218"/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  <c r="CG218"/>
      <c r="CH218"/>
      <c r="CI218"/>
      <c r="CJ218"/>
      <c r="CK218"/>
      <c r="CL218"/>
      <c r="CM218"/>
      <c r="CN218"/>
      <c r="CO218"/>
      <c r="CP218"/>
      <c r="CQ218"/>
      <c r="CR218"/>
      <c r="CS218"/>
      <c r="CT218"/>
      <c r="CU218"/>
      <c r="CV218"/>
      <c r="CW218"/>
      <c r="CX218"/>
      <c r="CY218"/>
      <c r="CZ218"/>
    </row>
    <row r="219" spans="1:104" s="29" customFormat="1" x14ac:dyDescent="0.25">
      <c r="A219"/>
      <c r="B219"/>
      <c r="C219" s="198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  <c r="AK219"/>
      <c r="AL219"/>
      <c r="AM219"/>
      <c r="AN219"/>
      <c r="AO219"/>
      <c r="AP219"/>
      <c r="AQ219"/>
      <c r="AR219"/>
      <c r="AS219"/>
      <c r="AT219"/>
      <c r="AU219"/>
      <c r="AV219"/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  <c r="CG219"/>
      <c r="CH219"/>
      <c r="CI219"/>
      <c r="CJ219"/>
      <c r="CK219"/>
      <c r="CL219"/>
      <c r="CM219"/>
      <c r="CN219"/>
      <c r="CO219"/>
      <c r="CP219"/>
      <c r="CQ219"/>
      <c r="CR219"/>
      <c r="CS219"/>
      <c r="CT219"/>
      <c r="CU219"/>
      <c r="CV219"/>
      <c r="CW219"/>
      <c r="CX219"/>
      <c r="CY219"/>
      <c r="CZ219"/>
    </row>
    <row r="220" spans="1:104" s="29" customFormat="1" x14ac:dyDescent="0.25">
      <c r="A220"/>
      <c r="B220"/>
      <c r="C220" s="198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/>
      <c r="AL220"/>
      <c r="AM220"/>
      <c r="AN220"/>
      <c r="AO220"/>
      <c r="AP220"/>
      <c r="AQ220"/>
      <c r="AR220"/>
      <c r="AS220"/>
      <c r="AT220"/>
      <c r="AU220"/>
      <c r="AV220"/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  <c r="CG220"/>
      <c r="CH220"/>
      <c r="CI220"/>
      <c r="CJ220"/>
      <c r="CK220"/>
      <c r="CL220"/>
      <c r="CM220"/>
      <c r="CN220"/>
      <c r="CO220"/>
      <c r="CP220"/>
      <c r="CQ220"/>
      <c r="CR220"/>
      <c r="CS220"/>
      <c r="CT220"/>
      <c r="CU220"/>
      <c r="CV220"/>
      <c r="CW220"/>
      <c r="CX220"/>
      <c r="CY220"/>
      <c r="CZ220"/>
    </row>
    <row r="221" spans="1:104" s="29" customFormat="1" x14ac:dyDescent="0.25">
      <c r="A221"/>
      <c r="B221"/>
      <c r="C221" s="198"/>
      <c r="K221"/>
      <c r="L221"/>
      <c r="M221"/>
      <c r="N221"/>
      <c r="O221"/>
      <c r="P221"/>
      <c r="Q221"/>
      <c r="R221"/>
      <c r="S221"/>
      <c r="T221"/>
      <c r="U221"/>
      <c r="V221"/>
      <c r="W221"/>
      <c r="X221"/>
      <c r="Y221"/>
      <c r="Z221"/>
      <c r="AA221"/>
      <c r="AB221"/>
      <c r="AC221"/>
      <c r="AD221"/>
      <c r="AE221"/>
      <c r="AF221"/>
      <c r="AG221"/>
      <c r="AH221"/>
      <c r="AI221"/>
      <c r="AJ221"/>
      <c r="AK221"/>
      <c r="AL221"/>
      <c r="AM221"/>
      <c r="AN221"/>
      <c r="AO221"/>
      <c r="AP221"/>
      <c r="AQ221"/>
      <c r="AR221"/>
      <c r="AS221"/>
      <c r="AT221"/>
      <c r="AU221"/>
      <c r="AV221"/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  <c r="CB221"/>
      <c r="CC221"/>
      <c r="CD221"/>
      <c r="CE221"/>
      <c r="CF221"/>
      <c r="CG221"/>
      <c r="CH221"/>
      <c r="CI221"/>
      <c r="CJ221"/>
      <c r="CK221"/>
      <c r="CL221"/>
      <c r="CM221"/>
      <c r="CN221"/>
      <c r="CO221"/>
      <c r="CP221"/>
      <c r="CQ221"/>
      <c r="CR221"/>
      <c r="CS221"/>
      <c r="CT221"/>
      <c r="CU221"/>
      <c r="CV221"/>
      <c r="CW221"/>
      <c r="CX221"/>
      <c r="CY221"/>
      <c r="CZ221"/>
    </row>
    <row r="222" spans="1:104" s="29" customFormat="1" x14ac:dyDescent="0.25">
      <c r="A222"/>
      <c r="B222"/>
      <c r="C222" s="198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/>
      <c r="AG222"/>
      <c r="AH222"/>
      <c r="AI222"/>
      <c r="AJ222"/>
      <c r="AK222"/>
      <c r="AL222"/>
      <c r="AM222"/>
      <c r="AN222"/>
      <c r="AO222"/>
      <c r="AP222"/>
      <c r="AQ222"/>
      <c r="AR222"/>
      <c r="AS222"/>
      <c r="AT222"/>
      <c r="AU222"/>
      <c r="AV222"/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/>
      <c r="CD222"/>
      <c r="CE222"/>
      <c r="CF222"/>
      <c r="CG222"/>
      <c r="CH222"/>
      <c r="CI222"/>
      <c r="CJ222"/>
      <c r="CK222"/>
      <c r="CL222"/>
      <c r="CM222"/>
      <c r="CN222"/>
      <c r="CO222"/>
      <c r="CP222"/>
      <c r="CQ222"/>
      <c r="CR222"/>
      <c r="CS222"/>
      <c r="CT222"/>
      <c r="CU222"/>
      <c r="CV222"/>
      <c r="CW222"/>
      <c r="CX222"/>
      <c r="CY222"/>
      <c r="CZ222"/>
    </row>
    <row r="223" spans="1:104" s="29" customFormat="1" x14ac:dyDescent="0.25">
      <c r="A223"/>
      <c r="B223"/>
      <c r="C223" s="198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/>
      <c r="AL223"/>
      <c r="AM223"/>
      <c r="AN223"/>
      <c r="AO223"/>
      <c r="AP223"/>
      <c r="AQ223"/>
      <c r="AR223"/>
      <c r="AS223"/>
      <c r="AT223"/>
      <c r="AU223"/>
      <c r="AV223"/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/>
      <c r="CD223"/>
      <c r="CE223"/>
      <c r="CF223"/>
      <c r="CG223"/>
      <c r="CH223"/>
      <c r="CI223"/>
      <c r="CJ223"/>
      <c r="CK223"/>
      <c r="CL223"/>
      <c r="CM223"/>
      <c r="CN223"/>
      <c r="CO223"/>
      <c r="CP223"/>
      <c r="CQ223"/>
      <c r="CR223"/>
      <c r="CS223"/>
      <c r="CT223"/>
      <c r="CU223"/>
      <c r="CV223"/>
      <c r="CW223"/>
      <c r="CX223"/>
      <c r="CY223"/>
      <c r="CZ223"/>
    </row>
    <row r="224" spans="1:104" s="29" customFormat="1" x14ac:dyDescent="0.25">
      <c r="A224"/>
      <c r="B224"/>
      <c r="C224" s="198"/>
      <c r="K224"/>
      <c r="L224"/>
      <c r="M224"/>
      <c r="N224"/>
      <c r="O224"/>
      <c r="P224"/>
      <c r="Q224"/>
      <c r="R224"/>
      <c r="S224"/>
      <c r="T224"/>
      <c r="U224"/>
      <c r="V224"/>
      <c r="W224"/>
      <c r="X224"/>
      <c r="Y224"/>
      <c r="Z224"/>
      <c r="AA224"/>
      <c r="AB224"/>
      <c r="AC224"/>
      <c r="AD224"/>
      <c r="AE224"/>
      <c r="AF224"/>
      <c r="AG224"/>
      <c r="AH224"/>
      <c r="AI224"/>
      <c r="AJ224"/>
      <c r="AK224"/>
      <c r="AL224"/>
      <c r="AM224"/>
      <c r="AN224"/>
      <c r="AO224"/>
      <c r="AP224"/>
      <c r="AQ224"/>
      <c r="AR224"/>
      <c r="AS224"/>
      <c r="AT224"/>
      <c r="AU224"/>
      <c r="AV224"/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  <c r="BZ224"/>
      <c r="CA224"/>
      <c r="CB224"/>
      <c r="CC224"/>
      <c r="CD224"/>
      <c r="CE224"/>
      <c r="CF224"/>
      <c r="CG224"/>
      <c r="CH224"/>
      <c r="CI224"/>
      <c r="CJ224"/>
      <c r="CK224"/>
      <c r="CL224"/>
      <c r="CM224"/>
      <c r="CN224"/>
      <c r="CO224"/>
      <c r="CP224"/>
      <c r="CQ224"/>
      <c r="CR224"/>
      <c r="CS224"/>
      <c r="CT224"/>
      <c r="CU224"/>
      <c r="CV224"/>
      <c r="CW224"/>
      <c r="CX224"/>
      <c r="CY224"/>
      <c r="CZ224"/>
    </row>
    <row r="225" spans="1:104" s="29" customFormat="1" x14ac:dyDescent="0.25">
      <c r="A225"/>
      <c r="B225"/>
      <c r="C225" s="198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  <c r="AH225"/>
      <c r="AI225"/>
      <c r="AJ225"/>
      <c r="AK225"/>
      <c r="AL225"/>
      <c r="AM225"/>
      <c r="AN225"/>
      <c r="AO225"/>
      <c r="AP225"/>
      <c r="AQ225"/>
      <c r="AR225"/>
      <c r="AS225"/>
      <c r="AT225"/>
      <c r="AU225"/>
      <c r="AV225"/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  <c r="BT225"/>
      <c r="BU225"/>
      <c r="BV225"/>
      <c r="BW225"/>
      <c r="BX225"/>
      <c r="BY225"/>
      <c r="BZ225"/>
      <c r="CA225"/>
      <c r="CB225"/>
      <c r="CC225"/>
      <c r="CD225"/>
      <c r="CE225"/>
      <c r="CF225"/>
      <c r="CG225"/>
      <c r="CH225"/>
      <c r="CI225"/>
      <c r="CJ225"/>
      <c r="CK225"/>
      <c r="CL225"/>
      <c r="CM225"/>
      <c r="CN225"/>
      <c r="CO225"/>
      <c r="CP225"/>
      <c r="CQ225"/>
      <c r="CR225"/>
      <c r="CS225"/>
      <c r="CT225"/>
      <c r="CU225"/>
      <c r="CV225"/>
      <c r="CW225"/>
      <c r="CX225"/>
      <c r="CY225"/>
      <c r="CZ225"/>
    </row>
    <row r="226" spans="1:104" s="29" customFormat="1" x14ac:dyDescent="0.25">
      <c r="A226"/>
      <c r="B226"/>
      <c r="C226" s="198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  <c r="AH226"/>
      <c r="AI226"/>
      <c r="AJ226"/>
      <c r="AK226"/>
      <c r="AL226"/>
      <c r="AM226"/>
      <c r="AN226"/>
      <c r="AO226"/>
      <c r="AP226"/>
      <c r="AQ226"/>
      <c r="AR226"/>
      <c r="AS226"/>
      <c r="AT226"/>
      <c r="AU226"/>
      <c r="AV226"/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  <c r="BY226"/>
      <c r="BZ226"/>
      <c r="CA226"/>
      <c r="CB226"/>
      <c r="CC226"/>
      <c r="CD226"/>
      <c r="CE226"/>
      <c r="CF226"/>
      <c r="CG226"/>
      <c r="CH226"/>
      <c r="CI226"/>
      <c r="CJ226"/>
      <c r="CK226"/>
      <c r="CL226"/>
      <c r="CM226"/>
      <c r="CN226"/>
      <c r="CO226"/>
      <c r="CP226"/>
      <c r="CQ226"/>
      <c r="CR226"/>
      <c r="CS226"/>
      <c r="CT226"/>
      <c r="CU226"/>
      <c r="CV226"/>
      <c r="CW226"/>
      <c r="CX226"/>
      <c r="CY226"/>
      <c r="CZ226"/>
    </row>
    <row r="227" spans="1:104" s="29" customFormat="1" x14ac:dyDescent="0.25">
      <c r="A227"/>
      <c r="B227"/>
      <c r="C227" s="198"/>
      <c r="K227"/>
      <c r="L227"/>
      <c r="M227"/>
      <c r="N227"/>
      <c r="O227"/>
      <c r="P227"/>
      <c r="Q227"/>
      <c r="R227"/>
      <c r="S227"/>
      <c r="T227"/>
      <c r="U227"/>
      <c r="V227"/>
      <c r="W227"/>
      <c r="X227"/>
      <c r="Y227"/>
      <c r="Z227"/>
      <c r="AA227"/>
      <c r="AB227"/>
      <c r="AC227"/>
      <c r="AD227"/>
      <c r="AE227"/>
      <c r="AF227"/>
      <c r="AG227"/>
      <c r="AH227"/>
      <c r="AI227"/>
      <c r="AJ227"/>
      <c r="AK227"/>
      <c r="AL227"/>
      <c r="AM227"/>
      <c r="AN227"/>
      <c r="AO227"/>
      <c r="AP227"/>
      <c r="AQ227"/>
      <c r="AR227"/>
      <c r="AS227"/>
      <c r="AT227"/>
      <c r="AU227"/>
      <c r="AV227"/>
      <c r="AW227"/>
      <c r="AX227"/>
      <c r="AY227"/>
      <c r="AZ227"/>
      <c r="BA227"/>
      <c r="BB227"/>
      <c r="BC227"/>
      <c r="BD227"/>
      <c r="BE227"/>
      <c r="BF227"/>
      <c r="BG227"/>
      <c r="BH227"/>
      <c r="BI227"/>
      <c r="BJ227"/>
      <c r="BK227"/>
      <c r="BL227"/>
      <c r="BM227"/>
      <c r="BN227"/>
      <c r="BO227"/>
      <c r="BP227"/>
      <c r="BQ227"/>
      <c r="BR227"/>
      <c r="BS227"/>
      <c r="BT227"/>
      <c r="BU227"/>
      <c r="BV227"/>
      <c r="BW227"/>
      <c r="BX227"/>
      <c r="BY227"/>
      <c r="BZ227"/>
      <c r="CA227"/>
      <c r="CB227"/>
      <c r="CC227"/>
      <c r="CD227"/>
      <c r="CE227"/>
      <c r="CF227"/>
      <c r="CG227"/>
      <c r="CH227"/>
      <c r="CI227"/>
      <c r="CJ227"/>
      <c r="CK227"/>
      <c r="CL227"/>
      <c r="CM227"/>
      <c r="CN227"/>
      <c r="CO227"/>
      <c r="CP227"/>
      <c r="CQ227"/>
      <c r="CR227"/>
      <c r="CS227"/>
      <c r="CT227"/>
      <c r="CU227"/>
      <c r="CV227"/>
      <c r="CW227"/>
      <c r="CX227"/>
      <c r="CY227"/>
      <c r="CZ227"/>
    </row>
    <row r="228" spans="1:104" s="29" customFormat="1" x14ac:dyDescent="0.25">
      <c r="A228"/>
      <c r="B228"/>
      <c r="C228" s="19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  <c r="AB228"/>
      <c r="AC228"/>
      <c r="AD228"/>
      <c r="AE228"/>
      <c r="AF228"/>
      <c r="AG228"/>
      <c r="AH228"/>
      <c r="AI228"/>
      <c r="AJ228"/>
      <c r="AK228"/>
      <c r="AL228"/>
      <c r="AM228"/>
      <c r="AN228"/>
      <c r="AO228"/>
      <c r="AP228"/>
      <c r="AQ228"/>
      <c r="AR228"/>
      <c r="AS228"/>
      <c r="AT228"/>
      <c r="AU228"/>
      <c r="AV228"/>
      <c r="AW228"/>
      <c r="AX228"/>
      <c r="AY228"/>
      <c r="AZ228"/>
      <c r="BA228"/>
      <c r="BB228"/>
      <c r="BC228"/>
      <c r="BD228"/>
      <c r="BE228"/>
      <c r="BF228"/>
      <c r="BG228"/>
      <c r="BH228"/>
      <c r="BI228"/>
      <c r="BJ228"/>
      <c r="BK228"/>
      <c r="BL228"/>
      <c r="BM228"/>
      <c r="BN228"/>
      <c r="BO228"/>
      <c r="BP228"/>
      <c r="BQ228"/>
      <c r="BR228"/>
      <c r="BS228"/>
      <c r="BT228"/>
      <c r="BU228"/>
      <c r="BV228"/>
      <c r="BW228"/>
      <c r="BX228"/>
      <c r="BY228"/>
      <c r="BZ228"/>
      <c r="CA228"/>
      <c r="CB228"/>
      <c r="CC228"/>
      <c r="CD228"/>
      <c r="CE228"/>
      <c r="CF228"/>
      <c r="CG228"/>
      <c r="CH228"/>
      <c r="CI228"/>
      <c r="CJ228"/>
      <c r="CK228"/>
      <c r="CL228"/>
      <c r="CM228"/>
      <c r="CN228"/>
      <c r="CO228"/>
      <c r="CP228"/>
      <c r="CQ228"/>
      <c r="CR228"/>
      <c r="CS228"/>
      <c r="CT228"/>
      <c r="CU228"/>
      <c r="CV228"/>
      <c r="CW228"/>
      <c r="CX228"/>
      <c r="CY228"/>
      <c r="CZ228"/>
    </row>
    <row r="229" spans="1:104" s="29" customFormat="1" x14ac:dyDescent="0.25">
      <c r="A229"/>
      <c r="B229"/>
      <c r="C229" s="198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  <c r="AH229"/>
      <c r="AI229"/>
      <c r="AJ229"/>
      <c r="AK229"/>
      <c r="AL229"/>
      <c r="AM229"/>
      <c r="AN229"/>
      <c r="AO229"/>
      <c r="AP229"/>
      <c r="AQ229"/>
      <c r="AR229"/>
      <c r="AS229"/>
      <c r="AT229"/>
      <c r="AU229"/>
      <c r="AV229"/>
      <c r="AW229"/>
      <c r="AX229"/>
      <c r="AY229"/>
      <c r="AZ229"/>
      <c r="BA229"/>
      <c r="BB229"/>
      <c r="BC229"/>
      <c r="BD229"/>
      <c r="BE229"/>
      <c r="BF229"/>
      <c r="BG229"/>
      <c r="BH229"/>
      <c r="BI229"/>
      <c r="BJ229"/>
      <c r="BK229"/>
      <c r="BL229"/>
      <c r="BM229"/>
      <c r="BN229"/>
      <c r="BO229"/>
      <c r="BP229"/>
      <c r="BQ229"/>
      <c r="BR229"/>
      <c r="BS229"/>
      <c r="BT229"/>
      <c r="BU229"/>
      <c r="BV229"/>
      <c r="BW229"/>
      <c r="BX229"/>
      <c r="BY229"/>
      <c r="BZ229"/>
      <c r="CA229"/>
      <c r="CB229"/>
      <c r="CC229"/>
      <c r="CD229"/>
      <c r="CE229"/>
      <c r="CF229"/>
      <c r="CG229"/>
      <c r="CH229"/>
      <c r="CI229"/>
      <c r="CJ229"/>
      <c r="CK229"/>
      <c r="CL229"/>
      <c r="CM229"/>
      <c r="CN229"/>
      <c r="CO229"/>
      <c r="CP229"/>
      <c r="CQ229"/>
      <c r="CR229"/>
      <c r="CS229"/>
      <c r="CT229"/>
      <c r="CU229"/>
      <c r="CV229"/>
      <c r="CW229"/>
      <c r="CX229"/>
      <c r="CY229"/>
      <c r="CZ229"/>
    </row>
    <row r="230" spans="1:104" s="29" customFormat="1" x14ac:dyDescent="0.25">
      <c r="A230"/>
      <c r="B230"/>
      <c r="C230" s="198"/>
      <c r="K230"/>
      <c r="L230"/>
      <c r="M230"/>
      <c r="N230"/>
      <c r="O230"/>
      <c r="P230"/>
      <c r="Q230"/>
      <c r="R230"/>
      <c r="S230"/>
      <c r="T230"/>
      <c r="U230"/>
      <c r="V230"/>
      <c r="W230"/>
      <c r="X230"/>
      <c r="Y230"/>
      <c r="Z230"/>
      <c r="AA230"/>
      <c r="AB230"/>
      <c r="AC230"/>
      <c r="AD230"/>
      <c r="AE230"/>
      <c r="AF230"/>
      <c r="AG230"/>
      <c r="AH230"/>
      <c r="AI230"/>
      <c r="AJ230"/>
      <c r="AK230"/>
      <c r="AL230"/>
      <c r="AM230"/>
      <c r="AN230"/>
      <c r="AO230"/>
      <c r="AP230"/>
      <c r="AQ230"/>
      <c r="AR230"/>
      <c r="AS230"/>
      <c r="AT230"/>
      <c r="AU230"/>
      <c r="AV230"/>
      <c r="AW230"/>
      <c r="AX230"/>
      <c r="AY230"/>
      <c r="AZ230"/>
      <c r="BA230"/>
      <c r="BB230"/>
      <c r="BC230"/>
      <c r="BD230"/>
      <c r="BE230"/>
      <c r="BF230"/>
      <c r="BG230"/>
      <c r="BH230"/>
      <c r="BI230"/>
      <c r="BJ230"/>
      <c r="BK230"/>
      <c r="BL230"/>
      <c r="BM230"/>
      <c r="BN230"/>
      <c r="BO230"/>
      <c r="BP230"/>
      <c r="BQ230"/>
      <c r="BR230"/>
      <c r="BS230"/>
      <c r="BT230"/>
      <c r="BU230"/>
      <c r="BV230"/>
      <c r="BW230"/>
      <c r="BX230"/>
      <c r="BY230"/>
      <c r="BZ230"/>
      <c r="CA230"/>
      <c r="CB230"/>
      <c r="CC230"/>
      <c r="CD230"/>
      <c r="CE230"/>
      <c r="CF230"/>
      <c r="CG230"/>
      <c r="CH230"/>
      <c r="CI230"/>
      <c r="CJ230"/>
      <c r="CK230"/>
      <c r="CL230"/>
      <c r="CM230"/>
      <c r="CN230"/>
      <c r="CO230"/>
      <c r="CP230"/>
      <c r="CQ230"/>
      <c r="CR230"/>
      <c r="CS230"/>
      <c r="CT230"/>
      <c r="CU230"/>
      <c r="CV230"/>
      <c r="CW230"/>
      <c r="CX230"/>
      <c r="CY230"/>
      <c r="CZ230"/>
    </row>
    <row r="231" spans="1:104" s="29" customFormat="1" x14ac:dyDescent="0.25">
      <c r="A231"/>
      <c r="B231"/>
      <c r="C231" s="198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  <c r="AB231"/>
      <c r="AC231"/>
      <c r="AD231"/>
      <c r="AE231"/>
      <c r="AF231"/>
      <c r="AG231"/>
      <c r="AH231"/>
      <c r="AI231"/>
      <c r="AJ231"/>
      <c r="AK231"/>
      <c r="AL231"/>
      <c r="AM231"/>
      <c r="AN231"/>
      <c r="AO231"/>
      <c r="AP231"/>
      <c r="AQ231"/>
      <c r="AR231"/>
      <c r="AS231"/>
      <c r="AT231"/>
      <c r="AU231"/>
      <c r="AV231"/>
      <c r="AW231"/>
      <c r="AX231"/>
      <c r="AY231"/>
      <c r="AZ231"/>
      <c r="BA231"/>
      <c r="BB231"/>
      <c r="BC231"/>
      <c r="BD231"/>
      <c r="BE231"/>
      <c r="BF231"/>
      <c r="BG231"/>
      <c r="BH231"/>
      <c r="BI231"/>
      <c r="BJ231"/>
      <c r="BK231"/>
      <c r="BL231"/>
      <c r="BM231"/>
      <c r="BN231"/>
      <c r="BO231"/>
      <c r="BP231"/>
      <c r="BQ231"/>
      <c r="BR231"/>
      <c r="BS231"/>
      <c r="BT231"/>
      <c r="BU231"/>
      <c r="BV231"/>
      <c r="BW231"/>
      <c r="BX231"/>
      <c r="BY231"/>
      <c r="BZ231"/>
      <c r="CA231"/>
      <c r="CB231"/>
      <c r="CC231"/>
      <c r="CD231"/>
      <c r="CE231"/>
      <c r="CF231"/>
      <c r="CG231"/>
      <c r="CH231"/>
      <c r="CI231"/>
      <c r="CJ231"/>
      <c r="CK231"/>
      <c r="CL231"/>
      <c r="CM231"/>
      <c r="CN231"/>
      <c r="CO231"/>
      <c r="CP231"/>
      <c r="CQ231"/>
      <c r="CR231"/>
      <c r="CS231"/>
      <c r="CT231"/>
      <c r="CU231"/>
      <c r="CV231"/>
      <c r="CW231"/>
      <c r="CX231"/>
      <c r="CY231"/>
      <c r="CZ231"/>
    </row>
    <row r="232" spans="1:104" s="29" customFormat="1" x14ac:dyDescent="0.25">
      <c r="A232"/>
      <c r="B232"/>
      <c r="C232" s="198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/>
      <c r="AG232"/>
      <c r="AH232"/>
      <c r="AI232"/>
      <c r="AJ232"/>
      <c r="AK232"/>
      <c r="AL232"/>
      <c r="AM232"/>
      <c r="AN232"/>
      <c r="AO232"/>
      <c r="AP232"/>
      <c r="AQ232"/>
      <c r="AR232"/>
      <c r="AS232"/>
      <c r="AT232"/>
      <c r="AU232"/>
      <c r="AV232"/>
      <c r="AW232"/>
      <c r="AX232"/>
      <c r="AY232"/>
      <c r="AZ232"/>
      <c r="BA232"/>
      <c r="BB232"/>
      <c r="BC232"/>
      <c r="BD232"/>
      <c r="BE232"/>
      <c r="BF232"/>
      <c r="BG232"/>
      <c r="BH232"/>
      <c r="BI232"/>
      <c r="BJ232"/>
      <c r="BK232"/>
      <c r="BL232"/>
      <c r="BM232"/>
      <c r="BN232"/>
      <c r="BO232"/>
      <c r="BP232"/>
      <c r="BQ232"/>
      <c r="BR232"/>
      <c r="BS232"/>
      <c r="BT232"/>
      <c r="BU232"/>
      <c r="BV232"/>
      <c r="BW232"/>
      <c r="BX232"/>
      <c r="BY232"/>
      <c r="BZ232"/>
      <c r="CA232"/>
      <c r="CB232"/>
      <c r="CC232"/>
      <c r="CD232"/>
      <c r="CE232"/>
      <c r="CF232"/>
      <c r="CG232"/>
      <c r="CH232"/>
      <c r="CI232"/>
      <c r="CJ232"/>
      <c r="CK232"/>
      <c r="CL232"/>
      <c r="CM232"/>
      <c r="CN232"/>
      <c r="CO232"/>
      <c r="CP232"/>
      <c r="CQ232"/>
      <c r="CR232"/>
      <c r="CS232"/>
      <c r="CT232"/>
      <c r="CU232"/>
      <c r="CV232"/>
      <c r="CW232"/>
      <c r="CX232"/>
      <c r="CY232"/>
      <c r="CZ232"/>
    </row>
    <row r="233" spans="1:104" s="29" customFormat="1" x14ac:dyDescent="0.25">
      <c r="A233"/>
      <c r="B233"/>
      <c r="C233" s="198"/>
      <c r="K233"/>
      <c r="L233"/>
      <c r="M233"/>
      <c r="N233"/>
      <c r="O233"/>
      <c r="P233"/>
      <c r="Q233"/>
      <c r="R233"/>
      <c r="S233"/>
      <c r="T233"/>
      <c r="U233"/>
      <c r="V233"/>
      <c r="W233"/>
      <c r="X233"/>
      <c r="Y233"/>
      <c r="Z233"/>
      <c r="AA233"/>
      <c r="AB233"/>
      <c r="AC233"/>
      <c r="AD233"/>
      <c r="AE233"/>
      <c r="AF233"/>
      <c r="AG233"/>
      <c r="AH233"/>
      <c r="AI233"/>
      <c r="AJ233"/>
      <c r="AK233"/>
      <c r="AL233"/>
      <c r="AM233"/>
      <c r="AN233"/>
      <c r="AO233"/>
      <c r="AP233"/>
      <c r="AQ233"/>
      <c r="AR233"/>
      <c r="AS233"/>
      <c r="AT233"/>
      <c r="AU233"/>
      <c r="AV233"/>
      <c r="AW233"/>
      <c r="AX233"/>
      <c r="AY233"/>
      <c r="AZ233"/>
      <c r="BA233"/>
      <c r="BB233"/>
      <c r="BC233"/>
      <c r="BD233"/>
      <c r="BE233"/>
      <c r="BF233"/>
      <c r="BG233"/>
      <c r="BH233"/>
      <c r="BI233"/>
      <c r="BJ233"/>
      <c r="BK233"/>
      <c r="BL233"/>
      <c r="BM233"/>
      <c r="BN233"/>
      <c r="BO233"/>
      <c r="BP233"/>
      <c r="BQ233"/>
      <c r="BR233"/>
      <c r="BS233"/>
      <c r="BT233"/>
      <c r="BU233"/>
      <c r="BV233"/>
      <c r="BW233"/>
      <c r="BX233"/>
      <c r="BY233"/>
      <c r="BZ233"/>
      <c r="CA233"/>
      <c r="CB233"/>
      <c r="CC233"/>
      <c r="CD233"/>
      <c r="CE233"/>
      <c r="CF233"/>
      <c r="CG233"/>
      <c r="CH233"/>
      <c r="CI233"/>
      <c r="CJ233"/>
      <c r="CK233"/>
      <c r="CL233"/>
      <c r="CM233"/>
      <c r="CN233"/>
      <c r="CO233"/>
      <c r="CP233"/>
      <c r="CQ233"/>
      <c r="CR233"/>
      <c r="CS233"/>
      <c r="CT233"/>
      <c r="CU233"/>
      <c r="CV233"/>
      <c r="CW233"/>
      <c r="CX233"/>
      <c r="CY233"/>
      <c r="CZ233"/>
    </row>
    <row r="234" spans="1:104" s="29" customFormat="1" x14ac:dyDescent="0.25">
      <c r="A234"/>
      <c r="B234"/>
      <c r="C234" s="198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  <c r="AB234"/>
      <c r="AC234"/>
      <c r="AD234"/>
      <c r="AE234"/>
      <c r="AF234"/>
      <c r="AG234"/>
      <c r="AH234"/>
      <c r="AI234"/>
      <c r="AJ234"/>
      <c r="AK234"/>
      <c r="AL234"/>
      <c r="AM234"/>
      <c r="AN234"/>
      <c r="AO234"/>
      <c r="AP234"/>
      <c r="AQ234"/>
      <c r="AR234"/>
      <c r="AS234"/>
      <c r="AT234"/>
      <c r="AU234"/>
      <c r="AV234"/>
      <c r="AW234"/>
      <c r="AX234"/>
      <c r="AY234"/>
      <c r="AZ234"/>
      <c r="BA234"/>
      <c r="BB234"/>
      <c r="BC234"/>
      <c r="BD234"/>
      <c r="BE234"/>
      <c r="BF234"/>
      <c r="BG234"/>
      <c r="BH234"/>
      <c r="BI234"/>
      <c r="BJ234"/>
      <c r="BK234"/>
      <c r="BL234"/>
      <c r="BM234"/>
      <c r="BN234"/>
      <c r="BO234"/>
      <c r="BP234"/>
      <c r="BQ234"/>
      <c r="BR234"/>
      <c r="BS234"/>
      <c r="BT234"/>
      <c r="BU234"/>
      <c r="BV234"/>
      <c r="BW234"/>
      <c r="BX234"/>
      <c r="BY234"/>
      <c r="BZ234"/>
      <c r="CA234"/>
      <c r="CB234"/>
      <c r="CC234"/>
      <c r="CD234"/>
      <c r="CE234"/>
      <c r="CF234"/>
      <c r="CG234"/>
      <c r="CH234"/>
      <c r="CI234"/>
      <c r="CJ234"/>
      <c r="CK234"/>
      <c r="CL234"/>
      <c r="CM234"/>
      <c r="CN234"/>
      <c r="CO234"/>
      <c r="CP234"/>
      <c r="CQ234"/>
      <c r="CR234"/>
      <c r="CS234"/>
      <c r="CT234"/>
      <c r="CU234"/>
      <c r="CV234"/>
      <c r="CW234"/>
      <c r="CX234"/>
      <c r="CY234"/>
      <c r="CZ234"/>
    </row>
    <row r="235" spans="1:104" s="29" customFormat="1" x14ac:dyDescent="0.25">
      <c r="A235"/>
      <c r="B235"/>
      <c r="C235" s="198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  <c r="AB235"/>
      <c r="AC235"/>
      <c r="AD235"/>
      <c r="AE235"/>
      <c r="AF235"/>
      <c r="AG235"/>
      <c r="AH235"/>
      <c r="AI235"/>
      <c r="AJ235"/>
      <c r="AK235"/>
      <c r="AL235"/>
      <c r="AM235"/>
      <c r="AN235"/>
      <c r="AO235"/>
      <c r="AP235"/>
      <c r="AQ235"/>
      <c r="AR235"/>
      <c r="AS235"/>
      <c r="AT235"/>
      <c r="AU235"/>
      <c r="AV235"/>
      <c r="AW235"/>
      <c r="AX235"/>
      <c r="AY235"/>
      <c r="AZ235"/>
      <c r="BA235"/>
      <c r="BB235"/>
      <c r="BC235"/>
      <c r="BD235"/>
      <c r="BE235"/>
      <c r="BF235"/>
      <c r="BG235"/>
      <c r="BH235"/>
      <c r="BI235"/>
      <c r="BJ235"/>
      <c r="BK235"/>
      <c r="BL235"/>
      <c r="BM235"/>
      <c r="BN235"/>
      <c r="BO235"/>
      <c r="BP235"/>
      <c r="BQ235"/>
      <c r="BR235"/>
      <c r="BS235"/>
      <c r="BT235"/>
      <c r="BU235"/>
      <c r="BV235"/>
      <c r="BW235"/>
      <c r="BX235"/>
      <c r="BY235"/>
      <c r="BZ235"/>
      <c r="CA235"/>
      <c r="CB235"/>
      <c r="CC235"/>
      <c r="CD235"/>
      <c r="CE235"/>
      <c r="CF235"/>
      <c r="CG235"/>
      <c r="CH235"/>
      <c r="CI235"/>
      <c r="CJ235"/>
      <c r="CK235"/>
      <c r="CL235"/>
      <c r="CM235"/>
      <c r="CN235"/>
      <c r="CO235"/>
      <c r="CP235"/>
      <c r="CQ235"/>
      <c r="CR235"/>
      <c r="CS235"/>
      <c r="CT235"/>
      <c r="CU235"/>
      <c r="CV235"/>
      <c r="CW235"/>
      <c r="CX235"/>
      <c r="CY235"/>
      <c r="CZ235"/>
    </row>
    <row r="236" spans="1:104" s="29" customFormat="1" x14ac:dyDescent="0.25">
      <c r="A236"/>
      <c r="B236"/>
      <c r="C236" s="198"/>
      <c r="K236"/>
      <c r="L236"/>
      <c r="M236"/>
      <c r="N236"/>
      <c r="O236"/>
      <c r="P236"/>
      <c r="Q236"/>
      <c r="R236"/>
      <c r="S236"/>
      <c r="T236"/>
      <c r="U236"/>
      <c r="V236"/>
      <c r="W236"/>
      <c r="X236"/>
      <c r="Y236"/>
      <c r="Z236"/>
      <c r="AA236"/>
      <c r="AB236"/>
      <c r="AC236"/>
      <c r="AD236"/>
      <c r="AE236"/>
      <c r="AF236"/>
      <c r="AG236"/>
      <c r="AH236"/>
      <c r="AI236"/>
      <c r="AJ236"/>
      <c r="AK236"/>
      <c r="AL236"/>
      <c r="AM236"/>
      <c r="AN236"/>
      <c r="AO236"/>
      <c r="AP236"/>
      <c r="AQ236"/>
      <c r="AR236"/>
      <c r="AS236"/>
      <c r="AT236"/>
      <c r="AU236"/>
      <c r="AV236"/>
      <c r="AW236"/>
      <c r="AX236"/>
      <c r="AY236"/>
      <c r="AZ236"/>
      <c r="BA236"/>
      <c r="BB236"/>
      <c r="BC236"/>
      <c r="BD236"/>
      <c r="BE236"/>
      <c r="BF236"/>
      <c r="BG236"/>
      <c r="BH236"/>
      <c r="BI236"/>
      <c r="BJ236"/>
      <c r="BK236"/>
      <c r="BL236"/>
      <c r="BM236"/>
      <c r="BN236"/>
      <c r="BO236"/>
      <c r="BP236"/>
      <c r="BQ236"/>
      <c r="BR236"/>
      <c r="BS236"/>
      <c r="BT236"/>
      <c r="BU236"/>
      <c r="BV236"/>
      <c r="BW236"/>
      <c r="BX236"/>
      <c r="BY236"/>
      <c r="BZ236"/>
      <c r="CA236"/>
      <c r="CB236"/>
      <c r="CC236"/>
      <c r="CD236"/>
      <c r="CE236"/>
      <c r="CF236"/>
      <c r="CG236"/>
      <c r="CH236"/>
      <c r="CI236"/>
      <c r="CJ236"/>
      <c r="CK236"/>
      <c r="CL236"/>
      <c r="CM236"/>
      <c r="CN236"/>
      <c r="CO236"/>
      <c r="CP236"/>
      <c r="CQ236"/>
      <c r="CR236"/>
      <c r="CS236"/>
      <c r="CT236"/>
      <c r="CU236"/>
      <c r="CV236"/>
      <c r="CW236"/>
      <c r="CX236"/>
      <c r="CY236"/>
      <c r="CZ236"/>
    </row>
    <row r="237" spans="1:104" s="29" customFormat="1" x14ac:dyDescent="0.25">
      <c r="A237"/>
      <c r="B237"/>
      <c r="C237" s="198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  <c r="AB237"/>
      <c r="AC237"/>
      <c r="AD237"/>
      <c r="AE237"/>
      <c r="AF237"/>
      <c r="AG237"/>
      <c r="AH237"/>
      <c r="AI237"/>
      <c r="AJ237"/>
      <c r="AK237"/>
      <c r="AL237"/>
      <c r="AM237"/>
      <c r="AN237"/>
      <c r="AO237"/>
      <c r="AP237"/>
      <c r="AQ237"/>
      <c r="AR237"/>
      <c r="AS237"/>
      <c r="AT237"/>
      <c r="AU237"/>
      <c r="AV237"/>
      <c r="AW237"/>
      <c r="AX237"/>
      <c r="AY237"/>
      <c r="AZ237"/>
      <c r="BA237"/>
      <c r="BB237"/>
      <c r="BC237"/>
      <c r="BD237"/>
      <c r="BE237"/>
      <c r="BF237"/>
      <c r="BG237"/>
      <c r="BH237"/>
      <c r="BI237"/>
      <c r="BJ237"/>
      <c r="BK237"/>
      <c r="BL237"/>
      <c r="BM237"/>
      <c r="BN237"/>
      <c r="BO237"/>
      <c r="BP237"/>
      <c r="BQ237"/>
      <c r="BR237"/>
      <c r="BS237"/>
      <c r="BT237"/>
      <c r="BU237"/>
      <c r="BV237"/>
      <c r="BW237"/>
      <c r="BX237"/>
      <c r="BY237"/>
      <c r="BZ237"/>
      <c r="CA237"/>
      <c r="CB237"/>
      <c r="CC237"/>
      <c r="CD237"/>
      <c r="CE237"/>
      <c r="CF237"/>
      <c r="CG237"/>
      <c r="CH237"/>
      <c r="CI237"/>
      <c r="CJ237"/>
      <c r="CK237"/>
      <c r="CL237"/>
      <c r="CM237"/>
      <c r="CN237"/>
      <c r="CO237"/>
      <c r="CP237"/>
      <c r="CQ237"/>
      <c r="CR237"/>
      <c r="CS237"/>
      <c r="CT237"/>
      <c r="CU237"/>
      <c r="CV237"/>
      <c r="CW237"/>
      <c r="CX237"/>
      <c r="CY237"/>
      <c r="CZ237"/>
    </row>
    <row r="238" spans="1:104" s="29" customFormat="1" x14ac:dyDescent="0.25">
      <c r="A238"/>
      <c r="B238"/>
      <c r="C238" s="19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  <c r="AB238"/>
      <c r="AC238"/>
      <c r="AD238"/>
      <c r="AE238"/>
      <c r="AF238"/>
      <c r="AG238"/>
      <c r="AH238"/>
      <c r="AI238"/>
      <c r="AJ238"/>
      <c r="AK238"/>
      <c r="AL238"/>
      <c r="AM238"/>
      <c r="AN238"/>
      <c r="AO238"/>
      <c r="AP238"/>
      <c r="AQ238"/>
      <c r="AR238"/>
      <c r="AS238"/>
      <c r="AT238"/>
      <c r="AU238"/>
      <c r="AV238"/>
      <c r="AW238"/>
      <c r="AX238"/>
      <c r="AY238"/>
      <c r="AZ238"/>
      <c r="BA238"/>
      <c r="BB238"/>
      <c r="BC238"/>
      <c r="BD238"/>
      <c r="BE238"/>
      <c r="BF238"/>
      <c r="BG238"/>
      <c r="BH238"/>
      <c r="BI238"/>
      <c r="BJ238"/>
      <c r="BK238"/>
      <c r="BL238"/>
      <c r="BM238"/>
      <c r="BN238"/>
      <c r="BO238"/>
      <c r="BP238"/>
      <c r="BQ238"/>
      <c r="BR238"/>
      <c r="BS238"/>
      <c r="BT238"/>
      <c r="BU238"/>
      <c r="BV238"/>
      <c r="BW238"/>
      <c r="BX238"/>
      <c r="BY238"/>
      <c r="BZ238"/>
      <c r="CA238"/>
      <c r="CB238"/>
      <c r="CC238"/>
      <c r="CD238"/>
      <c r="CE238"/>
      <c r="CF238"/>
      <c r="CG238"/>
      <c r="CH238"/>
      <c r="CI238"/>
      <c r="CJ238"/>
      <c r="CK238"/>
      <c r="CL238"/>
      <c r="CM238"/>
      <c r="CN238"/>
      <c r="CO238"/>
      <c r="CP238"/>
      <c r="CQ238"/>
      <c r="CR238"/>
      <c r="CS238"/>
      <c r="CT238"/>
      <c r="CU238"/>
      <c r="CV238"/>
      <c r="CW238"/>
      <c r="CX238"/>
      <c r="CY238"/>
      <c r="CZ238"/>
    </row>
    <row r="239" spans="1:104" s="29" customFormat="1" x14ac:dyDescent="0.25">
      <c r="A239"/>
      <c r="B239"/>
      <c r="C239" s="198"/>
      <c r="K239"/>
      <c r="L239"/>
      <c r="M239"/>
      <c r="N239"/>
      <c r="O239"/>
      <c r="P239"/>
      <c r="Q239"/>
      <c r="R239"/>
      <c r="S239"/>
      <c r="T239"/>
      <c r="U239"/>
      <c r="V239"/>
      <c r="W239"/>
      <c r="X239"/>
      <c r="Y239"/>
      <c r="Z239"/>
      <c r="AA239"/>
      <c r="AB239"/>
      <c r="AC239"/>
      <c r="AD239"/>
      <c r="AE239"/>
      <c r="AF239"/>
      <c r="AG239"/>
      <c r="AH239"/>
      <c r="AI239"/>
      <c r="AJ239"/>
      <c r="AK239"/>
      <c r="AL239"/>
      <c r="AM239"/>
      <c r="AN239"/>
      <c r="AO239"/>
      <c r="AP239"/>
      <c r="AQ239"/>
      <c r="AR239"/>
      <c r="AS239"/>
      <c r="AT239"/>
      <c r="AU239"/>
      <c r="AV239"/>
      <c r="AW239"/>
      <c r="AX239"/>
      <c r="AY239"/>
      <c r="AZ239"/>
      <c r="BA239"/>
      <c r="BB239"/>
      <c r="BC239"/>
      <c r="BD239"/>
      <c r="BE239"/>
      <c r="BF239"/>
      <c r="BG239"/>
      <c r="BH239"/>
      <c r="BI239"/>
      <c r="BJ239"/>
      <c r="BK239"/>
      <c r="BL239"/>
      <c r="BM239"/>
      <c r="BN239"/>
      <c r="BO239"/>
      <c r="BP239"/>
      <c r="BQ239"/>
      <c r="BR239"/>
      <c r="BS239"/>
      <c r="BT239"/>
      <c r="BU239"/>
      <c r="BV239"/>
      <c r="BW239"/>
      <c r="BX239"/>
      <c r="BY239"/>
      <c r="BZ239"/>
      <c r="CA239"/>
      <c r="CB239"/>
      <c r="CC239"/>
      <c r="CD239"/>
      <c r="CE239"/>
      <c r="CF239"/>
      <c r="CG239"/>
      <c r="CH239"/>
      <c r="CI239"/>
      <c r="CJ239"/>
      <c r="CK239"/>
      <c r="CL239"/>
      <c r="CM239"/>
      <c r="CN239"/>
      <c r="CO239"/>
      <c r="CP239"/>
      <c r="CQ239"/>
      <c r="CR239"/>
      <c r="CS239"/>
      <c r="CT239"/>
      <c r="CU239"/>
      <c r="CV239"/>
      <c r="CW239"/>
      <c r="CX239"/>
      <c r="CY239"/>
      <c r="CZ239"/>
    </row>
    <row r="240" spans="1:104" s="29" customFormat="1" x14ac:dyDescent="0.25">
      <c r="A240"/>
      <c r="B240"/>
      <c r="C240" s="198"/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  <c r="AB240"/>
      <c r="AC240"/>
      <c r="AD240"/>
      <c r="AE240"/>
      <c r="AF240"/>
      <c r="AG240"/>
      <c r="AH240"/>
      <c r="AI240"/>
      <c r="AJ240"/>
      <c r="AK240"/>
      <c r="AL240"/>
      <c r="AM240"/>
      <c r="AN240"/>
      <c r="AO240"/>
      <c r="AP240"/>
      <c r="AQ240"/>
      <c r="AR240"/>
      <c r="AS240"/>
      <c r="AT240"/>
      <c r="AU240"/>
      <c r="AV240"/>
      <c r="AW240"/>
      <c r="AX240"/>
      <c r="AY240"/>
      <c r="AZ240"/>
      <c r="BA240"/>
      <c r="BB240"/>
      <c r="BC240"/>
      <c r="BD240"/>
      <c r="BE240"/>
      <c r="BF240"/>
      <c r="BG240"/>
      <c r="BH240"/>
      <c r="BI240"/>
      <c r="BJ240"/>
      <c r="BK240"/>
      <c r="BL240"/>
      <c r="BM240"/>
      <c r="BN240"/>
      <c r="BO240"/>
      <c r="BP240"/>
      <c r="BQ240"/>
      <c r="BR240"/>
      <c r="BS240"/>
      <c r="BT240"/>
      <c r="BU240"/>
      <c r="BV240"/>
      <c r="BW240"/>
      <c r="BX240"/>
      <c r="BY240"/>
      <c r="BZ240"/>
      <c r="CA240"/>
      <c r="CB240"/>
      <c r="CC240"/>
      <c r="CD240"/>
      <c r="CE240"/>
      <c r="CF240"/>
      <c r="CG240"/>
      <c r="CH240"/>
      <c r="CI240"/>
      <c r="CJ240"/>
      <c r="CK240"/>
      <c r="CL240"/>
      <c r="CM240"/>
      <c r="CN240"/>
      <c r="CO240"/>
      <c r="CP240"/>
      <c r="CQ240"/>
      <c r="CR240"/>
      <c r="CS240"/>
      <c r="CT240"/>
      <c r="CU240"/>
      <c r="CV240"/>
      <c r="CW240"/>
      <c r="CX240"/>
      <c r="CY240"/>
      <c r="CZ240"/>
    </row>
    <row r="241" spans="1:104" s="29" customFormat="1" x14ac:dyDescent="0.25">
      <c r="A241"/>
      <c r="B241"/>
      <c r="C241" s="198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  <c r="AB241"/>
      <c r="AC241"/>
      <c r="AD241"/>
      <c r="AE241"/>
      <c r="AF241"/>
      <c r="AG241"/>
      <c r="AH241"/>
      <c r="AI241"/>
      <c r="AJ241"/>
      <c r="AK241"/>
      <c r="AL241"/>
      <c r="AM241"/>
      <c r="AN241"/>
      <c r="AO241"/>
      <c r="AP241"/>
      <c r="AQ241"/>
      <c r="AR241"/>
      <c r="AS241"/>
      <c r="AT241"/>
      <c r="AU241"/>
      <c r="AV241"/>
      <c r="AW241"/>
      <c r="AX241"/>
      <c r="AY241"/>
      <c r="AZ241"/>
      <c r="BA241"/>
      <c r="BB241"/>
      <c r="BC241"/>
      <c r="BD241"/>
      <c r="BE241"/>
      <c r="BF241"/>
      <c r="BG241"/>
      <c r="BH241"/>
      <c r="BI241"/>
      <c r="BJ241"/>
      <c r="BK241"/>
      <c r="BL241"/>
      <c r="BM241"/>
      <c r="BN241"/>
      <c r="BO241"/>
      <c r="BP241"/>
      <c r="BQ241"/>
      <c r="BR241"/>
      <c r="BS241"/>
      <c r="BT241"/>
      <c r="BU241"/>
      <c r="BV241"/>
      <c r="BW241"/>
      <c r="BX241"/>
      <c r="BY241"/>
      <c r="BZ241"/>
      <c r="CA241"/>
      <c r="CB241"/>
      <c r="CC241"/>
      <c r="CD241"/>
      <c r="CE241"/>
      <c r="CF241"/>
      <c r="CG241"/>
      <c r="CH241"/>
      <c r="CI241"/>
      <c r="CJ241"/>
      <c r="CK241"/>
      <c r="CL241"/>
      <c r="CM241"/>
      <c r="CN241"/>
      <c r="CO241"/>
      <c r="CP241"/>
      <c r="CQ241"/>
      <c r="CR241"/>
      <c r="CS241"/>
      <c r="CT241"/>
      <c r="CU241"/>
      <c r="CV241"/>
      <c r="CW241"/>
      <c r="CX241"/>
      <c r="CY241"/>
      <c r="CZ241"/>
    </row>
    <row r="242" spans="1:104" s="29" customFormat="1" x14ac:dyDescent="0.25">
      <c r="A242"/>
      <c r="B242"/>
      <c r="C242" s="198"/>
      <c r="K242"/>
      <c r="L242"/>
      <c r="M242"/>
      <c r="N242"/>
      <c r="O242"/>
      <c r="P242"/>
      <c r="Q242"/>
      <c r="R242"/>
      <c r="S242"/>
      <c r="T242"/>
      <c r="U242"/>
      <c r="V242"/>
      <c r="W242"/>
      <c r="X242"/>
      <c r="Y242"/>
      <c r="Z242"/>
      <c r="AA242"/>
      <c r="AB242"/>
      <c r="AC242"/>
      <c r="AD242"/>
      <c r="AE242"/>
      <c r="AF242"/>
      <c r="AG242"/>
      <c r="AH242"/>
      <c r="AI242"/>
      <c r="AJ242"/>
      <c r="AK242"/>
      <c r="AL242"/>
      <c r="AM242"/>
      <c r="AN242"/>
      <c r="AO242"/>
      <c r="AP242"/>
      <c r="AQ242"/>
      <c r="AR242"/>
      <c r="AS242"/>
      <c r="AT242"/>
      <c r="AU242"/>
      <c r="AV242"/>
      <c r="AW242"/>
      <c r="AX242"/>
      <c r="AY242"/>
      <c r="AZ242"/>
      <c r="BA242"/>
      <c r="BB242"/>
      <c r="BC242"/>
      <c r="BD242"/>
      <c r="BE242"/>
      <c r="BF242"/>
      <c r="BG242"/>
      <c r="BH242"/>
      <c r="BI242"/>
      <c r="BJ242"/>
      <c r="BK242"/>
      <c r="BL242"/>
      <c r="BM242"/>
      <c r="BN242"/>
      <c r="BO242"/>
      <c r="BP242"/>
      <c r="BQ242"/>
      <c r="BR242"/>
      <c r="BS242"/>
      <c r="BT242"/>
      <c r="BU242"/>
      <c r="BV242"/>
      <c r="BW242"/>
      <c r="BX242"/>
      <c r="BY242"/>
      <c r="BZ242"/>
      <c r="CA242"/>
      <c r="CB242"/>
      <c r="CC242"/>
      <c r="CD242"/>
      <c r="CE242"/>
      <c r="CF242"/>
      <c r="CG242"/>
      <c r="CH242"/>
      <c r="CI242"/>
      <c r="CJ242"/>
      <c r="CK242"/>
      <c r="CL242"/>
      <c r="CM242"/>
      <c r="CN242"/>
      <c r="CO242"/>
      <c r="CP242"/>
      <c r="CQ242"/>
      <c r="CR242"/>
      <c r="CS242"/>
      <c r="CT242"/>
      <c r="CU242"/>
      <c r="CV242"/>
      <c r="CW242"/>
      <c r="CX242"/>
      <c r="CY242"/>
      <c r="CZ242"/>
    </row>
    <row r="243" spans="1:104" s="29" customFormat="1" x14ac:dyDescent="0.25">
      <c r="A243"/>
      <c r="B243"/>
      <c r="C243" s="198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/>
      <c r="AB243"/>
      <c r="AC243"/>
      <c r="AD243"/>
      <c r="AE243"/>
      <c r="AF243"/>
      <c r="AG243"/>
      <c r="AH243"/>
      <c r="AI243"/>
      <c r="AJ243"/>
      <c r="AK243"/>
      <c r="AL243"/>
      <c r="AM243"/>
      <c r="AN243"/>
      <c r="AO243"/>
      <c r="AP243"/>
      <c r="AQ243"/>
      <c r="AR243"/>
      <c r="AS243"/>
      <c r="AT243"/>
      <c r="AU243"/>
      <c r="AV243"/>
      <c r="AW243"/>
      <c r="AX243"/>
      <c r="AY243"/>
      <c r="AZ243"/>
      <c r="BA243"/>
      <c r="BB243"/>
      <c r="BC243"/>
      <c r="BD243"/>
      <c r="BE243"/>
      <c r="BF243"/>
      <c r="BG243"/>
      <c r="BH243"/>
      <c r="BI243"/>
      <c r="BJ243"/>
      <c r="BK243"/>
      <c r="BL243"/>
      <c r="BM243"/>
      <c r="BN243"/>
      <c r="BO243"/>
      <c r="BP243"/>
      <c r="BQ243"/>
      <c r="BR243"/>
      <c r="BS243"/>
      <c r="BT243"/>
      <c r="BU243"/>
      <c r="BV243"/>
      <c r="BW243"/>
      <c r="BX243"/>
      <c r="BY243"/>
      <c r="BZ243"/>
      <c r="CA243"/>
      <c r="CB243"/>
      <c r="CC243"/>
      <c r="CD243"/>
      <c r="CE243"/>
      <c r="CF243"/>
      <c r="CG243"/>
      <c r="CH243"/>
      <c r="CI243"/>
      <c r="CJ243"/>
      <c r="CK243"/>
      <c r="CL243"/>
      <c r="CM243"/>
      <c r="CN243"/>
      <c r="CO243"/>
      <c r="CP243"/>
      <c r="CQ243"/>
      <c r="CR243"/>
      <c r="CS243"/>
      <c r="CT243"/>
      <c r="CU243"/>
      <c r="CV243"/>
      <c r="CW243"/>
      <c r="CX243"/>
      <c r="CY243"/>
      <c r="CZ243"/>
    </row>
    <row r="244" spans="1:104" s="29" customFormat="1" x14ac:dyDescent="0.25">
      <c r="A244"/>
      <c r="B244"/>
      <c r="C244" s="198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  <c r="AB244"/>
      <c r="AC244"/>
      <c r="AD244"/>
      <c r="AE244"/>
      <c r="AF244"/>
      <c r="AG244"/>
      <c r="AH244"/>
      <c r="AI244"/>
      <c r="AJ244"/>
      <c r="AK244"/>
      <c r="AL244"/>
      <c r="AM244"/>
      <c r="AN244"/>
      <c r="AO244"/>
      <c r="AP244"/>
      <c r="AQ244"/>
      <c r="AR244"/>
      <c r="AS244"/>
      <c r="AT244"/>
      <c r="AU244"/>
      <c r="AV244"/>
      <c r="AW244"/>
      <c r="AX244"/>
      <c r="AY244"/>
      <c r="AZ244"/>
      <c r="BA244"/>
      <c r="BB244"/>
      <c r="BC244"/>
      <c r="BD244"/>
      <c r="BE244"/>
      <c r="BF244"/>
      <c r="BG244"/>
      <c r="BH244"/>
      <c r="BI244"/>
      <c r="BJ244"/>
      <c r="BK244"/>
      <c r="BL244"/>
      <c r="BM244"/>
      <c r="BN244"/>
      <c r="BO244"/>
      <c r="BP244"/>
      <c r="BQ244"/>
      <c r="BR244"/>
      <c r="BS244"/>
      <c r="BT244"/>
      <c r="BU244"/>
      <c r="BV244"/>
      <c r="BW244"/>
      <c r="BX244"/>
      <c r="BY244"/>
      <c r="BZ244"/>
      <c r="CA244"/>
      <c r="CB244"/>
      <c r="CC244"/>
      <c r="CD244"/>
      <c r="CE244"/>
      <c r="CF244"/>
      <c r="CG244"/>
      <c r="CH244"/>
      <c r="CI244"/>
      <c r="CJ244"/>
      <c r="CK244"/>
      <c r="CL244"/>
      <c r="CM244"/>
      <c r="CN244"/>
      <c r="CO244"/>
      <c r="CP244"/>
      <c r="CQ244"/>
      <c r="CR244"/>
      <c r="CS244"/>
      <c r="CT244"/>
      <c r="CU244"/>
      <c r="CV244"/>
      <c r="CW244"/>
      <c r="CX244"/>
      <c r="CY244"/>
      <c r="CZ244"/>
    </row>
    <row r="245" spans="1:104" s="29" customFormat="1" x14ac:dyDescent="0.25">
      <c r="A245"/>
      <c r="B245"/>
      <c r="C245" s="198"/>
      <c r="K245"/>
      <c r="L245"/>
      <c r="M245"/>
      <c r="N245"/>
      <c r="O245"/>
      <c r="P245"/>
      <c r="Q245"/>
      <c r="R245"/>
      <c r="S245"/>
      <c r="T245"/>
      <c r="U245"/>
      <c r="V245"/>
      <c r="W245"/>
      <c r="X245"/>
      <c r="Y245"/>
      <c r="Z245"/>
      <c r="AA245"/>
      <c r="AB245"/>
      <c r="AC245"/>
      <c r="AD245"/>
      <c r="AE245"/>
      <c r="AF245"/>
      <c r="AG245"/>
      <c r="AH245"/>
      <c r="AI245"/>
      <c r="AJ245"/>
      <c r="AK245"/>
      <c r="AL245"/>
      <c r="AM245"/>
      <c r="AN245"/>
      <c r="AO245"/>
      <c r="AP245"/>
      <c r="AQ245"/>
      <c r="AR245"/>
      <c r="AS245"/>
      <c r="AT245"/>
      <c r="AU245"/>
      <c r="AV245"/>
      <c r="AW245"/>
      <c r="AX245"/>
      <c r="AY245"/>
      <c r="AZ245"/>
      <c r="BA245"/>
      <c r="BB245"/>
      <c r="BC245"/>
      <c r="BD245"/>
      <c r="BE245"/>
      <c r="BF245"/>
      <c r="BG245"/>
      <c r="BH245"/>
      <c r="BI245"/>
      <c r="BJ245"/>
      <c r="BK245"/>
      <c r="BL245"/>
      <c r="BM245"/>
      <c r="BN245"/>
      <c r="BO245"/>
      <c r="BP245"/>
      <c r="BQ245"/>
      <c r="BR245"/>
      <c r="BS245"/>
      <c r="BT245"/>
      <c r="BU245"/>
      <c r="BV245"/>
      <c r="BW245"/>
      <c r="BX245"/>
      <c r="BY245"/>
      <c r="BZ245"/>
      <c r="CA245"/>
      <c r="CB245"/>
      <c r="CC245"/>
      <c r="CD245"/>
      <c r="CE245"/>
      <c r="CF245"/>
      <c r="CG245"/>
      <c r="CH245"/>
      <c r="CI245"/>
      <c r="CJ245"/>
      <c r="CK245"/>
      <c r="CL245"/>
      <c r="CM245"/>
      <c r="CN245"/>
      <c r="CO245"/>
      <c r="CP245"/>
      <c r="CQ245"/>
      <c r="CR245"/>
      <c r="CS245"/>
      <c r="CT245"/>
      <c r="CU245"/>
      <c r="CV245"/>
      <c r="CW245"/>
      <c r="CX245"/>
      <c r="CY245"/>
      <c r="CZ245"/>
    </row>
    <row r="246" spans="1:104" s="29" customFormat="1" x14ac:dyDescent="0.25">
      <c r="A246"/>
      <c r="B246"/>
      <c r="C246" s="198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  <c r="AA246"/>
      <c r="AB246"/>
      <c r="AC246"/>
      <c r="AD246"/>
      <c r="AE246"/>
      <c r="AF246"/>
      <c r="AG246"/>
      <c r="AH246"/>
      <c r="AI246"/>
      <c r="AJ246"/>
      <c r="AK246"/>
      <c r="AL246"/>
      <c r="AM246"/>
      <c r="AN246"/>
      <c r="AO246"/>
      <c r="AP246"/>
      <c r="AQ246"/>
      <c r="AR246"/>
      <c r="AS246"/>
      <c r="AT246"/>
      <c r="AU246"/>
      <c r="AV246"/>
      <c r="AW246"/>
      <c r="AX246"/>
      <c r="AY246"/>
      <c r="AZ246"/>
      <c r="BA246"/>
      <c r="BB246"/>
      <c r="BC246"/>
      <c r="BD246"/>
      <c r="BE246"/>
      <c r="BF246"/>
      <c r="BG246"/>
      <c r="BH246"/>
      <c r="BI246"/>
      <c r="BJ246"/>
      <c r="BK246"/>
      <c r="BL246"/>
      <c r="BM246"/>
      <c r="BN246"/>
      <c r="BO246"/>
      <c r="BP246"/>
      <c r="BQ246"/>
      <c r="BR246"/>
      <c r="BS246"/>
      <c r="BT246"/>
      <c r="BU246"/>
      <c r="BV246"/>
      <c r="BW246"/>
      <c r="BX246"/>
      <c r="BY246"/>
      <c r="BZ246"/>
      <c r="CA246"/>
      <c r="CB246"/>
      <c r="CC246"/>
      <c r="CD246"/>
      <c r="CE246"/>
      <c r="CF246"/>
      <c r="CG246"/>
      <c r="CH246"/>
      <c r="CI246"/>
      <c r="CJ246"/>
      <c r="CK246"/>
      <c r="CL246"/>
      <c r="CM246"/>
      <c r="CN246"/>
      <c r="CO246"/>
      <c r="CP246"/>
      <c r="CQ246"/>
      <c r="CR246"/>
      <c r="CS246"/>
      <c r="CT246"/>
      <c r="CU246"/>
      <c r="CV246"/>
      <c r="CW246"/>
      <c r="CX246"/>
      <c r="CY246"/>
      <c r="CZ246"/>
    </row>
    <row r="247" spans="1:104" s="29" customFormat="1" x14ac:dyDescent="0.25">
      <c r="A247"/>
      <c r="B247"/>
      <c r="C247" s="198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  <c r="AB247"/>
      <c r="AC247"/>
      <c r="AD247"/>
      <c r="AE247"/>
      <c r="AF247"/>
      <c r="AG247"/>
      <c r="AH247"/>
      <c r="AI247"/>
      <c r="AJ247"/>
      <c r="AK247"/>
      <c r="AL247"/>
      <c r="AM247"/>
      <c r="AN247"/>
      <c r="AO247"/>
      <c r="AP247"/>
      <c r="AQ247"/>
      <c r="AR247"/>
      <c r="AS247"/>
      <c r="AT247"/>
      <c r="AU247"/>
      <c r="AV247"/>
      <c r="AW247"/>
      <c r="AX247"/>
      <c r="AY247"/>
      <c r="AZ247"/>
      <c r="BA247"/>
      <c r="BB247"/>
      <c r="BC247"/>
      <c r="BD247"/>
      <c r="BE247"/>
      <c r="BF247"/>
      <c r="BG247"/>
      <c r="BH247"/>
      <c r="BI247"/>
      <c r="BJ247"/>
      <c r="BK247"/>
      <c r="BL247"/>
      <c r="BM247"/>
      <c r="BN247"/>
      <c r="BO247"/>
      <c r="BP247"/>
      <c r="BQ247"/>
      <c r="BR247"/>
      <c r="BS247"/>
      <c r="BT247"/>
      <c r="BU247"/>
      <c r="BV247"/>
      <c r="BW247"/>
      <c r="BX247"/>
      <c r="BY247"/>
      <c r="BZ247"/>
      <c r="CA247"/>
      <c r="CB247"/>
      <c r="CC247"/>
      <c r="CD247"/>
      <c r="CE247"/>
      <c r="CF247"/>
      <c r="CG247"/>
      <c r="CH247"/>
      <c r="CI247"/>
      <c r="CJ247"/>
      <c r="CK247"/>
      <c r="CL247"/>
      <c r="CM247"/>
      <c r="CN247"/>
      <c r="CO247"/>
      <c r="CP247"/>
      <c r="CQ247"/>
      <c r="CR247"/>
      <c r="CS247"/>
      <c r="CT247"/>
      <c r="CU247"/>
      <c r="CV247"/>
      <c r="CW247"/>
      <c r="CX247"/>
      <c r="CY247"/>
      <c r="CZ247"/>
    </row>
    <row r="248" spans="1:104" s="29" customFormat="1" x14ac:dyDescent="0.25">
      <c r="A248"/>
      <c r="B248"/>
      <c r="C248" s="198"/>
      <c r="K248"/>
      <c r="L248"/>
      <c r="M248"/>
      <c r="N248"/>
      <c r="O248"/>
      <c r="P248"/>
      <c r="Q248"/>
      <c r="R248"/>
      <c r="S248"/>
      <c r="T248"/>
      <c r="U248"/>
      <c r="V248"/>
      <c r="W248"/>
      <c r="X248"/>
      <c r="Y248"/>
      <c r="Z248"/>
      <c r="AA248"/>
      <c r="AB248"/>
      <c r="AC248"/>
      <c r="AD248"/>
      <c r="AE248"/>
      <c r="AF248"/>
      <c r="AG248"/>
      <c r="AH248"/>
      <c r="AI248"/>
      <c r="AJ248"/>
      <c r="AK248"/>
      <c r="AL248"/>
      <c r="AM248"/>
      <c r="AN248"/>
      <c r="AO248"/>
      <c r="AP248"/>
      <c r="AQ248"/>
      <c r="AR248"/>
      <c r="AS248"/>
      <c r="AT248"/>
      <c r="AU248"/>
      <c r="AV248"/>
      <c r="AW248"/>
      <c r="AX248"/>
      <c r="AY248"/>
      <c r="AZ248"/>
      <c r="BA248"/>
      <c r="BB248"/>
      <c r="BC248"/>
      <c r="BD248"/>
      <c r="BE248"/>
      <c r="BF248"/>
      <c r="BG248"/>
      <c r="BH248"/>
      <c r="BI248"/>
      <c r="BJ248"/>
      <c r="BK248"/>
      <c r="BL248"/>
      <c r="BM248"/>
      <c r="BN248"/>
      <c r="BO248"/>
      <c r="BP248"/>
      <c r="BQ248"/>
      <c r="BR248"/>
      <c r="BS248"/>
      <c r="BT248"/>
      <c r="BU248"/>
      <c r="BV248"/>
      <c r="BW248"/>
      <c r="BX248"/>
      <c r="BY248"/>
      <c r="BZ248"/>
      <c r="CA248"/>
      <c r="CB248"/>
      <c r="CC248"/>
      <c r="CD248"/>
      <c r="CE248"/>
      <c r="CF248"/>
      <c r="CG248"/>
      <c r="CH248"/>
      <c r="CI248"/>
      <c r="CJ248"/>
      <c r="CK248"/>
      <c r="CL248"/>
      <c r="CM248"/>
      <c r="CN248"/>
      <c r="CO248"/>
      <c r="CP248"/>
      <c r="CQ248"/>
      <c r="CR248"/>
      <c r="CS248"/>
      <c r="CT248"/>
      <c r="CU248"/>
      <c r="CV248"/>
      <c r="CW248"/>
      <c r="CX248"/>
      <c r="CY248"/>
      <c r="CZ248"/>
    </row>
    <row r="249" spans="1:104" s="29" customFormat="1" x14ac:dyDescent="0.25">
      <c r="A249"/>
      <c r="B249"/>
      <c r="C249" s="198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  <c r="Y249"/>
      <c r="Z249"/>
      <c r="AA249"/>
      <c r="AB249"/>
      <c r="AC249"/>
      <c r="AD249"/>
      <c r="AE249"/>
      <c r="AF249"/>
      <c r="AG249"/>
      <c r="AH249"/>
      <c r="AI249"/>
      <c r="AJ249"/>
      <c r="AK249"/>
      <c r="AL249"/>
      <c r="AM249"/>
      <c r="AN249"/>
      <c r="AO249"/>
      <c r="AP249"/>
      <c r="AQ249"/>
      <c r="AR249"/>
      <c r="AS249"/>
      <c r="AT249"/>
      <c r="AU249"/>
      <c r="AV249"/>
      <c r="AW249"/>
      <c r="AX249"/>
      <c r="AY249"/>
      <c r="AZ249"/>
      <c r="BA249"/>
      <c r="BB249"/>
      <c r="BC249"/>
      <c r="BD249"/>
      <c r="BE249"/>
      <c r="BF249"/>
      <c r="BG249"/>
      <c r="BH249"/>
      <c r="BI249"/>
      <c r="BJ249"/>
      <c r="BK249"/>
      <c r="BL249"/>
      <c r="BM249"/>
      <c r="BN249"/>
      <c r="BO249"/>
      <c r="BP249"/>
      <c r="BQ249"/>
      <c r="BR249"/>
      <c r="BS249"/>
      <c r="BT249"/>
      <c r="BU249"/>
      <c r="BV249"/>
      <c r="BW249"/>
      <c r="BX249"/>
      <c r="BY249"/>
      <c r="BZ249"/>
      <c r="CA249"/>
      <c r="CB249"/>
      <c r="CC249"/>
      <c r="CD249"/>
      <c r="CE249"/>
      <c r="CF249"/>
      <c r="CG249"/>
      <c r="CH249"/>
      <c r="CI249"/>
      <c r="CJ249"/>
      <c r="CK249"/>
      <c r="CL249"/>
      <c r="CM249"/>
      <c r="CN249"/>
      <c r="CO249"/>
      <c r="CP249"/>
      <c r="CQ249"/>
      <c r="CR249"/>
      <c r="CS249"/>
      <c r="CT249"/>
      <c r="CU249"/>
      <c r="CV249"/>
      <c r="CW249"/>
      <c r="CX249"/>
      <c r="CY249"/>
      <c r="CZ249"/>
    </row>
    <row r="250" spans="1:104" s="29" customFormat="1" x14ac:dyDescent="0.25">
      <c r="A250"/>
      <c r="B250"/>
      <c r="C250" s="198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  <c r="AB250"/>
      <c r="AC250"/>
      <c r="AD250"/>
      <c r="AE250"/>
      <c r="AF250"/>
      <c r="AG250"/>
      <c r="AH250"/>
      <c r="AI250"/>
      <c r="AJ250"/>
      <c r="AK250"/>
      <c r="AL250"/>
      <c r="AM250"/>
      <c r="AN250"/>
      <c r="AO250"/>
      <c r="AP250"/>
      <c r="AQ250"/>
      <c r="AR250"/>
      <c r="AS250"/>
      <c r="AT250"/>
      <c r="AU250"/>
      <c r="AV250"/>
      <c r="AW250"/>
      <c r="AX250"/>
      <c r="AY250"/>
      <c r="AZ250"/>
      <c r="BA250"/>
      <c r="BB250"/>
      <c r="BC250"/>
      <c r="BD250"/>
      <c r="BE250"/>
      <c r="BF250"/>
      <c r="BG250"/>
      <c r="BH250"/>
      <c r="BI250"/>
      <c r="BJ250"/>
      <c r="BK250"/>
      <c r="BL250"/>
      <c r="BM250"/>
      <c r="BN250"/>
      <c r="BO250"/>
      <c r="BP250"/>
      <c r="BQ250"/>
      <c r="BR250"/>
      <c r="BS250"/>
      <c r="BT250"/>
      <c r="BU250"/>
      <c r="BV250"/>
      <c r="BW250"/>
      <c r="BX250"/>
      <c r="BY250"/>
      <c r="BZ250"/>
      <c r="CA250"/>
      <c r="CB250"/>
      <c r="CC250"/>
      <c r="CD250"/>
      <c r="CE250"/>
      <c r="CF250"/>
      <c r="CG250"/>
      <c r="CH250"/>
      <c r="CI250"/>
      <c r="CJ250"/>
      <c r="CK250"/>
      <c r="CL250"/>
      <c r="CM250"/>
      <c r="CN250"/>
      <c r="CO250"/>
      <c r="CP250"/>
      <c r="CQ250"/>
      <c r="CR250"/>
      <c r="CS250"/>
      <c r="CT250"/>
      <c r="CU250"/>
      <c r="CV250"/>
      <c r="CW250"/>
      <c r="CX250"/>
      <c r="CY250"/>
      <c r="CZ250"/>
    </row>
    <row r="251" spans="1:104" s="29" customFormat="1" x14ac:dyDescent="0.25">
      <c r="A251"/>
      <c r="B251"/>
      <c r="C251" s="198"/>
      <c r="K251"/>
      <c r="L251"/>
      <c r="M251"/>
      <c r="N251"/>
      <c r="O251"/>
      <c r="P251"/>
      <c r="Q251"/>
      <c r="R251"/>
      <c r="S251"/>
      <c r="T251"/>
      <c r="U251"/>
      <c r="V251"/>
      <c r="W251"/>
      <c r="X251"/>
      <c r="Y251"/>
      <c r="Z251"/>
      <c r="AA251"/>
      <c r="AB251"/>
      <c r="AC251"/>
      <c r="AD251"/>
      <c r="AE251"/>
      <c r="AF251"/>
      <c r="AG251"/>
      <c r="AH251"/>
      <c r="AI251"/>
      <c r="AJ251"/>
      <c r="AK251"/>
      <c r="AL251"/>
      <c r="AM251"/>
      <c r="AN251"/>
      <c r="AO251"/>
      <c r="AP251"/>
      <c r="AQ251"/>
      <c r="AR251"/>
      <c r="AS251"/>
      <c r="AT251"/>
      <c r="AU251"/>
      <c r="AV251"/>
      <c r="AW251"/>
      <c r="AX251"/>
      <c r="AY251"/>
      <c r="AZ251"/>
      <c r="BA251"/>
      <c r="BB251"/>
      <c r="BC251"/>
      <c r="BD251"/>
      <c r="BE251"/>
      <c r="BF251"/>
      <c r="BG251"/>
      <c r="BH251"/>
      <c r="BI251"/>
      <c r="BJ251"/>
      <c r="BK251"/>
      <c r="BL251"/>
      <c r="BM251"/>
      <c r="BN251"/>
      <c r="BO251"/>
      <c r="BP251"/>
      <c r="BQ251"/>
      <c r="BR251"/>
      <c r="BS251"/>
      <c r="BT251"/>
      <c r="BU251"/>
      <c r="BV251"/>
      <c r="BW251"/>
      <c r="BX251"/>
      <c r="BY251"/>
      <c r="BZ251"/>
      <c r="CA251"/>
      <c r="CB251"/>
      <c r="CC251"/>
      <c r="CD251"/>
      <c r="CE251"/>
      <c r="CF251"/>
      <c r="CG251"/>
      <c r="CH251"/>
      <c r="CI251"/>
      <c r="CJ251"/>
      <c r="CK251"/>
      <c r="CL251"/>
      <c r="CM251"/>
      <c r="CN251"/>
      <c r="CO251"/>
      <c r="CP251"/>
      <c r="CQ251"/>
      <c r="CR251"/>
      <c r="CS251"/>
      <c r="CT251"/>
      <c r="CU251"/>
      <c r="CV251"/>
      <c r="CW251"/>
      <c r="CX251"/>
      <c r="CY251"/>
      <c r="CZ251"/>
    </row>
    <row r="252" spans="1:104" s="29" customFormat="1" x14ac:dyDescent="0.25">
      <c r="A252"/>
      <c r="B252"/>
      <c r="C252" s="198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  <c r="Y252"/>
      <c r="Z252"/>
      <c r="AA252"/>
      <c r="AB252"/>
      <c r="AC252"/>
      <c r="AD252"/>
      <c r="AE252"/>
      <c r="AF252"/>
      <c r="AG252"/>
      <c r="AH252"/>
      <c r="AI252"/>
      <c r="AJ252"/>
      <c r="AK252"/>
      <c r="AL252"/>
      <c r="AM252"/>
      <c r="AN252"/>
      <c r="AO252"/>
      <c r="AP252"/>
      <c r="AQ252"/>
      <c r="AR252"/>
      <c r="AS252"/>
      <c r="AT252"/>
      <c r="AU252"/>
      <c r="AV252"/>
      <c r="AW252"/>
      <c r="AX252"/>
      <c r="AY252"/>
      <c r="AZ252"/>
      <c r="BA252"/>
      <c r="BB252"/>
      <c r="BC252"/>
      <c r="BD252"/>
      <c r="BE252"/>
      <c r="BF252"/>
      <c r="BG252"/>
      <c r="BH252"/>
      <c r="BI252"/>
      <c r="BJ252"/>
      <c r="BK252"/>
      <c r="BL252"/>
      <c r="BM252"/>
      <c r="BN252"/>
      <c r="BO252"/>
      <c r="BP252"/>
      <c r="BQ252"/>
      <c r="BR252"/>
      <c r="BS252"/>
      <c r="BT252"/>
      <c r="BU252"/>
      <c r="BV252"/>
      <c r="BW252"/>
      <c r="BX252"/>
      <c r="BY252"/>
      <c r="BZ252"/>
      <c r="CA252"/>
      <c r="CB252"/>
      <c r="CC252"/>
      <c r="CD252"/>
      <c r="CE252"/>
      <c r="CF252"/>
      <c r="CG252"/>
      <c r="CH252"/>
      <c r="CI252"/>
      <c r="CJ252"/>
      <c r="CK252"/>
      <c r="CL252"/>
      <c r="CM252"/>
      <c r="CN252"/>
      <c r="CO252"/>
      <c r="CP252"/>
      <c r="CQ252"/>
      <c r="CR252"/>
      <c r="CS252"/>
      <c r="CT252"/>
      <c r="CU252"/>
      <c r="CV252"/>
      <c r="CW252"/>
      <c r="CX252"/>
      <c r="CY252"/>
      <c r="CZ252"/>
    </row>
    <row r="253" spans="1:104" s="29" customFormat="1" x14ac:dyDescent="0.25">
      <c r="A253"/>
      <c r="B253"/>
      <c r="C253" s="198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  <c r="AB253"/>
      <c r="AC253"/>
      <c r="AD253"/>
      <c r="AE253"/>
      <c r="AF253"/>
      <c r="AG253"/>
      <c r="AH253"/>
      <c r="AI253"/>
      <c r="AJ253"/>
      <c r="AK253"/>
      <c r="AL253"/>
      <c r="AM253"/>
      <c r="AN253"/>
      <c r="AO253"/>
      <c r="AP253"/>
      <c r="AQ253"/>
      <c r="AR253"/>
      <c r="AS253"/>
      <c r="AT253"/>
      <c r="AU253"/>
      <c r="AV253"/>
      <c r="AW253"/>
      <c r="AX253"/>
      <c r="AY253"/>
      <c r="AZ253"/>
      <c r="BA253"/>
      <c r="BB253"/>
      <c r="BC253"/>
      <c r="BD253"/>
      <c r="BE253"/>
      <c r="BF253"/>
      <c r="BG253"/>
      <c r="BH253"/>
      <c r="BI253"/>
      <c r="BJ253"/>
      <c r="BK253"/>
      <c r="BL253"/>
      <c r="BM253"/>
      <c r="BN253"/>
      <c r="BO253"/>
      <c r="BP253"/>
      <c r="BQ253"/>
      <c r="BR253"/>
      <c r="BS253"/>
      <c r="BT253"/>
      <c r="BU253"/>
      <c r="BV253"/>
      <c r="BW253"/>
      <c r="BX253"/>
      <c r="BY253"/>
      <c r="BZ253"/>
      <c r="CA253"/>
      <c r="CB253"/>
      <c r="CC253"/>
      <c r="CD253"/>
      <c r="CE253"/>
      <c r="CF253"/>
      <c r="CG253"/>
      <c r="CH253"/>
      <c r="CI253"/>
      <c r="CJ253"/>
      <c r="CK253"/>
      <c r="CL253"/>
      <c r="CM253"/>
      <c r="CN253"/>
      <c r="CO253"/>
      <c r="CP253"/>
      <c r="CQ253"/>
      <c r="CR253"/>
      <c r="CS253"/>
      <c r="CT253"/>
      <c r="CU253"/>
      <c r="CV253"/>
      <c r="CW253"/>
      <c r="CX253"/>
      <c r="CY253"/>
      <c r="CZ253"/>
    </row>
    <row r="254" spans="1:104" s="29" customFormat="1" x14ac:dyDescent="0.25">
      <c r="A254"/>
      <c r="B254"/>
      <c r="C254" s="198"/>
      <c r="K254"/>
      <c r="L254"/>
      <c r="M254"/>
      <c r="N254"/>
      <c r="O254"/>
      <c r="P254"/>
      <c r="Q254"/>
      <c r="R254"/>
      <c r="S254"/>
      <c r="T254"/>
      <c r="U254"/>
      <c r="V254"/>
      <c r="W254"/>
      <c r="X254"/>
      <c r="Y254"/>
      <c r="Z254"/>
      <c r="AA254"/>
      <c r="AB254"/>
      <c r="AC254"/>
      <c r="AD254"/>
      <c r="AE254"/>
      <c r="AF254"/>
      <c r="AG254"/>
      <c r="AH254"/>
      <c r="AI254"/>
      <c r="AJ254"/>
      <c r="AK254"/>
      <c r="AL254"/>
      <c r="AM254"/>
      <c r="AN254"/>
      <c r="AO254"/>
      <c r="AP254"/>
      <c r="AQ254"/>
      <c r="AR254"/>
      <c r="AS254"/>
      <c r="AT254"/>
      <c r="AU254"/>
      <c r="AV254"/>
      <c r="AW254"/>
      <c r="AX254"/>
      <c r="AY254"/>
      <c r="AZ254"/>
      <c r="BA254"/>
      <c r="BB254"/>
      <c r="BC254"/>
      <c r="BD254"/>
      <c r="BE254"/>
      <c r="BF254"/>
      <c r="BG254"/>
      <c r="BH254"/>
      <c r="BI254"/>
      <c r="BJ254"/>
      <c r="BK254"/>
      <c r="BL254"/>
      <c r="BM254"/>
      <c r="BN254"/>
      <c r="BO254"/>
      <c r="BP254"/>
      <c r="BQ254"/>
      <c r="BR254"/>
      <c r="BS254"/>
      <c r="BT254"/>
      <c r="BU254"/>
      <c r="BV254"/>
      <c r="BW254"/>
      <c r="BX254"/>
      <c r="BY254"/>
      <c r="BZ254"/>
      <c r="CA254"/>
      <c r="CB254"/>
      <c r="CC254"/>
      <c r="CD254"/>
      <c r="CE254"/>
      <c r="CF254"/>
      <c r="CG254"/>
      <c r="CH254"/>
      <c r="CI254"/>
      <c r="CJ254"/>
      <c r="CK254"/>
      <c r="CL254"/>
      <c r="CM254"/>
      <c r="CN254"/>
      <c r="CO254"/>
      <c r="CP254"/>
      <c r="CQ254"/>
      <c r="CR254"/>
      <c r="CS254"/>
      <c r="CT254"/>
      <c r="CU254"/>
      <c r="CV254"/>
      <c r="CW254"/>
      <c r="CX254"/>
      <c r="CY254"/>
      <c r="CZ254"/>
    </row>
    <row r="255" spans="1:104" s="29" customFormat="1" x14ac:dyDescent="0.25">
      <c r="A255"/>
      <c r="B255"/>
      <c r="C255" s="198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  <c r="AB255"/>
      <c r="AC255"/>
      <c r="AD255"/>
      <c r="AE255"/>
      <c r="AF255"/>
      <c r="AG255"/>
      <c r="AH255"/>
      <c r="AI255"/>
      <c r="AJ255"/>
      <c r="AK255"/>
      <c r="AL255"/>
      <c r="AM255"/>
      <c r="AN255"/>
      <c r="AO255"/>
      <c r="AP255"/>
      <c r="AQ255"/>
      <c r="AR255"/>
      <c r="AS255"/>
      <c r="AT255"/>
      <c r="AU255"/>
      <c r="AV255"/>
      <c r="AW255"/>
      <c r="AX255"/>
      <c r="AY255"/>
      <c r="AZ255"/>
      <c r="BA255"/>
      <c r="BB255"/>
      <c r="BC255"/>
      <c r="BD255"/>
      <c r="BE255"/>
      <c r="BF255"/>
      <c r="BG255"/>
      <c r="BH255"/>
      <c r="BI255"/>
      <c r="BJ255"/>
      <c r="BK255"/>
      <c r="BL255"/>
      <c r="BM255"/>
      <c r="BN255"/>
      <c r="BO255"/>
      <c r="BP255"/>
      <c r="BQ255"/>
      <c r="BR255"/>
      <c r="BS255"/>
      <c r="BT255"/>
      <c r="BU255"/>
      <c r="BV255"/>
      <c r="BW255"/>
      <c r="BX255"/>
      <c r="BY255"/>
      <c r="BZ255"/>
      <c r="CA255"/>
      <c r="CB255"/>
      <c r="CC255"/>
      <c r="CD255"/>
      <c r="CE255"/>
      <c r="CF255"/>
      <c r="CG255"/>
      <c r="CH255"/>
      <c r="CI255"/>
      <c r="CJ255"/>
      <c r="CK255"/>
      <c r="CL255"/>
      <c r="CM255"/>
      <c r="CN255"/>
      <c r="CO255"/>
      <c r="CP255"/>
      <c r="CQ255"/>
      <c r="CR255"/>
      <c r="CS255"/>
      <c r="CT255"/>
      <c r="CU255"/>
      <c r="CV255"/>
      <c r="CW255"/>
      <c r="CX255"/>
      <c r="CY255"/>
      <c r="CZ255"/>
    </row>
    <row r="256" spans="1:104" s="29" customFormat="1" x14ac:dyDescent="0.25">
      <c r="A256"/>
      <c r="B256"/>
      <c r="C256" s="198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  <c r="AH256"/>
      <c r="AI256"/>
      <c r="AJ256"/>
      <c r="AK256"/>
      <c r="AL256"/>
      <c r="AM256"/>
      <c r="AN256"/>
      <c r="AO256"/>
      <c r="AP256"/>
      <c r="AQ256"/>
      <c r="AR256"/>
      <c r="AS256"/>
      <c r="AT256"/>
      <c r="AU256"/>
      <c r="AV256"/>
      <c r="AW256"/>
      <c r="AX256"/>
      <c r="AY256"/>
      <c r="AZ256"/>
      <c r="BA256"/>
      <c r="BB256"/>
      <c r="BC256"/>
      <c r="BD256"/>
      <c r="BE256"/>
      <c r="BF256"/>
      <c r="BG256"/>
      <c r="BH256"/>
      <c r="BI256"/>
      <c r="BJ256"/>
      <c r="BK256"/>
      <c r="BL256"/>
      <c r="BM256"/>
      <c r="BN256"/>
      <c r="BO256"/>
      <c r="BP256"/>
      <c r="BQ256"/>
      <c r="BR256"/>
      <c r="BS256"/>
      <c r="BT256"/>
      <c r="BU256"/>
      <c r="BV256"/>
      <c r="BW256"/>
      <c r="BX256"/>
      <c r="BY256"/>
      <c r="BZ256"/>
      <c r="CA256"/>
      <c r="CB256"/>
      <c r="CC256"/>
      <c r="CD256"/>
      <c r="CE256"/>
      <c r="CF256"/>
      <c r="CG256"/>
      <c r="CH256"/>
      <c r="CI256"/>
      <c r="CJ256"/>
      <c r="CK256"/>
      <c r="CL256"/>
      <c r="CM256"/>
      <c r="CN256"/>
      <c r="CO256"/>
      <c r="CP256"/>
      <c r="CQ256"/>
      <c r="CR256"/>
      <c r="CS256"/>
      <c r="CT256"/>
      <c r="CU256"/>
      <c r="CV256"/>
      <c r="CW256"/>
      <c r="CX256"/>
      <c r="CY256"/>
      <c r="CZ256"/>
    </row>
    <row r="257" spans="1:104" s="29" customFormat="1" x14ac:dyDescent="0.25">
      <c r="A257"/>
      <c r="B257"/>
      <c r="C257" s="198"/>
      <c r="K257"/>
      <c r="L257"/>
      <c r="M257"/>
      <c r="N257"/>
      <c r="O257"/>
      <c r="P257"/>
      <c r="Q257"/>
      <c r="R257"/>
      <c r="S257"/>
      <c r="T257"/>
      <c r="U257"/>
      <c r="V257"/>
      <c r="W257"/>
      <c r="X257"/>
      <c r="Y257"/>
      <c r="Z257"/>
      <c r="AA257"/>
      <c r="AB257"/>
      <c r="AC257"/>
      <c r="AD257"/>
      <c r="AE257"/>
      <c r="AF257"/>
      <c r="AG257"/>
      <c r="AH257"/>
      <c r="AI257"/>
      <c r="AJ257"/>
      <c r="AK257"/>
      <c r="AL257"/>
      <c r="AM257"/>
      <c r="AN257"/>
      <c r="AO257"/>
      <c r="AP257"/>
      <c r="AQ257"/>
      <c r="AR257"/>
      <c r="AS257"/>
      <c r="AT257"/>
      <c r="AU257"/>
      <c r="AV257"/>
      <c r="AW257"/>
      <c r="AX257"/>
      <c r="AY257"/>
      <c r="AZ257"/>
      <c r="BA257"/>
      <c r="BB257"/>
      <c r="BC257"/>
      <c r="BD257"/>
      <c r="BE257"/>
      <c r="BF257"/>
      <c r="BG257"/>
      <c r="BH257"/>
      <c r="BI257"/>
      <c r="BJ257"/>
      <c r="BK257"/>
      <c r="BL257"/>
      <c r="BM257"/>
      <c r="BN257"/>
      <c r="BO257"/>
      <c r="BP257"/>
      <c r="BQ257"/>
      <c r="BR257"/>
      <c r="BS257"/>
      <c r="BT257"/>
      <c r="BU257"/>
      <c r="BV257"/>
      <c r="BW257"/>
      <c r="BX257"/>
      <c r="BY257"/>
      <c r="BZ257"/>
      <c r="CA257"/>
      <c r="CB257"/>
      <c r="CC257"/>
      <c r="CD257"/>
      <c r="CE257"/>
      <c r="CF257"/>
      <c r="CG257"/>
      <c r="CH257"/>
      <c r="CI257"/>
      <c r="CJ257"/>
      <c r="CK257"/>
      <c r="CL257"/>
      <c r="CM257"/>
      <c r="CN257"/>
      <c r="CO257"/>
      <c r="CP257"/>
      <c r="CQ257"/>
      <c r="CR257"/>
      <c r="CS257"/>
      <c r="CT257"/>
      <c r="CU257"/>
      <c r="CV257"/>
      <c r="CW257"/>
      <c r="CX257"/>
      <c r="CY257"/>
      <c r="CZ257"/>
    </row>
    <row r="258" spans="1:104" s="29" customFormat="1" x14ac:dyDescent="0.25">
      <c r="A258"/>
      <c r="B258"/>
      <c r="C258" s="19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  <c r="AB258"/>
      <c r="AC258"/>
      <c r="AD258"/>
      <c r="AE258"/>
      <c r="AF258"/>
      <c r="AG258"/>
      <c r="AH258"/>
      <c r="AI258"/>
      <c r="AJ258"/>
      <c r="AK258"/>
      <c r="AL258"/>
      <c r="AM258"/>
      <c r="AN258"/>
      <c r="AO258"/>
      <c r="AP258"/>
      <c r="AQ258"/>
      <c r="AR258"/>
      <c r="AS258"/>
      <c r="AT258"/>
      <c r="AU258"/>
      <c r="AV258"/>
      <c r="AW258"/>
      <c r="AX258"/>
      <c r="AY258"/>
      <c r="AZ258"/>
      <c r="BA258"/>
      <c r="BB258"/>
      <c r="BC258"/>
      <c r="BD258"/>
      <c r="BE258"/>
      <c r="BF258"/>
      <c r="BG258"/>
      <c r="BH258"/>
      <c r="BI258"/>
      <c r="BJ258"/>
      <c r="BK258"/>
      <c r="BL258"/>
      <c r="BM258"/>
      <c r="BN258"/>
      <c r="BO258"/>
      <c r="BP258"/>
      <c r="BQ258"/>
      <c r="BR258"/>
      <c r="BS258"/>
      <c r="BT258"/>
      <c r="BU258"/>
      <c r="BV258"/>
      <c r="BW258"/>
      <c r="BX258"/>
      <c r="BY258"/>
      <c r="BZ258"/>
      <c r="CA258"/>
      <c r="CB258"/>
      <c r="CC258"/>
      <c r="CD258"/>
      <c r="CE258"/>
      <c r="CF258"/>
      <c r="CG258"/>
      <c r="CH258"/>
      <c r="CI258"/>
      <c r="CJ258"/>
      <c r="CK258"/>
      <c r="CL258"/>
      <c r="CM258"/>
      <c r="CN258"/>
      <c r="CO258"/>
      <c r="CP258"/>
      <c r="CQ258"/>
      <c r="CR258"/>
      <c r="CS258"/>
      <c r="CT258"/>
      <c r="CU258"/>
      <c r="CV258"/>
      <c r="CW258"/>
      <c r="CX258"/>
      <c r="CY258"/>
      <c r="CZ258"/>
    </row>
    <row r="259" spans="1:104" s="29" customFormat="1" x14ac:dyDescent="0.25">
      <c r="A259"/>
      <c r="B259"/>
      <c r="C259" s="198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/>
      <c r="AL259"/>
      <c r="AM259"/>
      <c r="AN259"/>
      <c r="AO259"/>
      <c r="AP259"/>
      <c r="AQ259"/>
      <c r="AR259"/>
      <c r="AS259"/>
      <c r="AT259"/>
      <c r="AU259"/>
      <c r="AV259"/>
      <c r="AW259"/>
      <c r="AX259"/>
      <c r="AY259"/>
      <c r="AZ259"/>
      <c r="BA259"/>
      <c r="BB259"/>
      <c r="BC259"/>
      <c r="BD259"/>
      <c r="BE259"/>
      <c r="BF259"/>
      <c r="BG259"/>
      <c r="BH259"/>
      <c r="BI259"/>
      <c r="BJ259"/>
      <c r="BK259"/>
      <c r="BL259"/>
      <c r="BM259"/>
      <c r="BN259"/>
      <c r="BO259"/>
      <c r="BP259"/>
      <c r="BQ259"/>
      <c r="BR259"/>
      <c r="BS259"/>
      <c r="BT259"/>
      <c r="BU259"/>
      <c r="BV259"/>
      <c r="BW259"/>
      <c r="BX259"/>
      <c r="BY259"/>
      <c r="BZ259"/>
      <c r="CA259"/>
      <c r="CB259"/>
      <c r="CC259"/>
      <c r="CD259"/>
      <c r="CE259"/>
      <c r="CF259"/>
      <c r="CG259"/>
      <c r="CH259"/>
      <c r="CI259"/>
      <c r="CJ259"/>
      <c r="CK259"/>
      <c r="CL259"/>
      <c r="CM259"/>
      <c r="CN259"/>
      <c r="CO259"/>
      <c r="CP259"/>
      <c r="CQ259"/>
      <c r="CR259"/>
      <c r="CS259"/>
      <c r="CT259"/>
      <c r="CU259"/>
      <c r="CV259"/>
      <c r="CW259"/>
      <c r="CX259"/>
      <c r="CY259"/>
      <c r="CZ259"/>
    </row>
    <row r="260" spans="1:104" s="29" customFormat="1" x14ac:dyDescent="0.25">
      <c r="A260"/>
      <c r="B260"/>
      <c r="C260" s="198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  <c r="Y260"/>
      <c r="Z260"/>
      <c r="AA260"/>
      <c r="AB260"/>
      <c r="AC260"/>
      <c r="AD260"/>
      <c r="AE260"/>
      <c r="AF260"/>
      <c r="AG260"/>
      <c r="AH260"/>
      <c r="AI260"/>
      <c r="AJ260"/>
      <c r="AK260"/>
      <c r="AL260"/>
      <c r="AM260"/>
      <c r="AN260"/>
      <c r="AO260"/>
      <c r="AP260"/>
      <c r="AQ260"/>
      <c r="AR260"/>
      <c r="AS260"/>
      <c r="AT260"/>
      <c r="AU260"/>
      <c r="AV260"/>
      <c r="AW260"/>
      <c r="AX260"/>
      <c r="AY260"/>
      <c r="AZ260"/>
      <c r="BA260"/>
      <c r="BB260"/>
      <c r="BC260"/>
      <c r="BD260"/>
      <c r="BE260"/>
      <c r="BF260"/>
      <c r="BG260"/>
      <c r="BH260"/>
      <c r="BI260"/>
      <c r="BJ260"/>
      <c r="BK260"/>
      <c r="BL260"/>
      <c r="BM260"/>
      <c r="BN260"/>
      <c r="BO260"/>
      <c r="BP260"/>
      <c r="BQ260"/>
      <c r="BR260"/>
      <c r="BS260"/>
      <c r="BT260"/>
      <c r="BU260"/>
      <c r="BV260"/>
      <c r="BW260"/>
      <c r="BX260"/>
      <c r="BY260"/>
      <c r="BZ260"/>
      <c r="CA260"/>
      <c r="CB260"/>
      <c r="CC260"/>
      <c r="CD260"/>
      <c r="CE260"/>
      <c r="CF260"/>
      <c r="CG260"/>
      <c r="CH260"/>
      <c r="CI260"/>
      <c r="CJ260"/>
      <c r="CK260"/>
      <c r="CL260"/>
      <c r="CM260"/>
      <c r="CN260"/>
      <c r="CO260"/>
      <c r="CP260"/>
      <c r="CQ260"/>
      <c r="CR260"/>
      <c r="CS260"/>
      <c r="CT260"/>
      <c r="CU260"/>
      <c r="CV260"/>
      <c r="CW260"/>
      <c r="CX260"/>
      <c r="CY260"/>
      <c r="CZ260"/>
    </row>
    <row r="261" spans="1:104" s="29" customFormat="1" x14ac:dyDescent="0.25">
      <c r="A261"/>
      <c r="B261"/>
      <c r="C261" s="198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  <c r="AB261"/>
      <c r="AC261"/>
      <c r="AD261"/>
      <c r="AE261"/>
      <c r="AF261"/>
      <c r="AG261"/>
      <c r="AH261"/>
      <c r="AI261"/>
      <c r="AJ261"/>
      <c r="AK261"/>
      <c r="AL261"/>
      <c r="AM261"/>
      <c r="AN261"/>
      <c r="AO261"/>
      <c r="AP261"/>
      <c r="AQ261"/>
      <c r="AR261"/>
      <c r="AS261"/>
      <c r="AT261"/>
      <c r="AU261"/>
      <c r="AV261"/>
      <c r="AW261"/>
      <c r="AX261"/>
      <c r="AY261"/>
      <c r="AZ261"/>
      <c r="BA261"/>
      <c r="BB261"/>
      <c r="BC261"/>
      <c r="BD261"/>
      <c r="BE261"/>
      <c r="BF261"/>
      <c r="BG261"/>
      <c r="BH261"/>
      <c r="BI261"/>
      <c r="BJ261"/>
      <c r="BK261"/>
      <c r="BL261"/>
      <c r="BM261"/>
      <c r="BN261"/>
      <c r="BO261"/>
      <c r="BP261"/>
      <c r="BQ261"/>
      <c r="BR261"/>
      <c r="BS261"/>
      <c r="BT261"/>
      <c r="BU261"/>
      <c r="BV261"/>
      <c r="BW261"/>
      <c r="BX261"/>
      <c r="BY261"/>
      <c r="BZ261"/>
      <c r="CA261"/>
      <c r="CB261"/>
      <c r="CC261"/>
      <c r="CD261"/>
      <c r="CE261"/>
      <c r="CF261"/>
      <c r="CG261"/>
      <c r="CH261"/>
      <c r="CI261"/>
      <c r="CJ261"/>
      <c r="CK261"/>
      <c r="CL261"/>
      <c r="CM261"/>
      <c r="CN261"/>
      <c r="CO261"/>
      <c r="CP261"/>
      <c r="CQ261"/>
      <c r="CR261"/>
      <c r="CS261"/>
      <c r="CT261"/>
      <c r="CU261"/>
      <c r="CV261"/>
      <c r="CW261"/>
      <c r="CX261"/>
      <c r="CY261"/>
      <c r="CZ261"/>
    </row>
    <row r="262" spans="1:104" s="29" customFormat="1" x14ac:dyDescent="0.25">
      <c r="A262"/>
      <c r="B262"/>
      <c r="C262" s="198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  <c r="AB262"/>
      <c r="AC262"/>
      <c r="AD262"/>
      <c r="AE262"/>
      <c r="AF262"/>
      <c r="AG262"/>
      <c r="AH262"/>
      <c r="AI262"/>
      <c r="AJ262"/>
      <c r="AK262"/>
      <c r="AL262"/>
      <c r="AM262"/>
      <c r="AN262"/>
      <c r="AO262"/>
      <c r="AP262"/>
      <c r="AQ262"/>
      <c r="AR262"/>
      <c r="AS262"/>
      <c r="AT262"/>
      <c r="AU262"/>
      <c r="AV262"/>
      <c r="AW262"/>
      <c r="AX262"/>
      <c r="AY262"/>
      <c r="AZ262"/>
      <c r="BA262"/>
      <c r="BB262"/>
      <c r="BC262"/>
      <c r="BD262"/>
      <c r="BE262"/>
      <c r="BF262"/>
      <c r="BG262"/>
      <c r="BH262"/>
      <c r="BI262"/>
      <c r="BJ262"/>
      <c r="BK262"/>
      <c r="BL262"/>
      <c r="BM262"/>
      <c r="BN262"/>
      <c r="BO262"/>
      <c r="BP262"/>
      <c r="BQ262"/>
      <c r="BR262"/>
      <c r="BS262"/>
      <c r="BT262"/>
      <c r="BU262"/>
      <c r="BV262"/>
      <c r="BW262"/>
      <c r="BX262"/>
      <c r="BY262"/>
      <c r="BZ262"/>
      <c r="CA262"/>
      <c r="CB262"/>
      <c r="CC262"/>
      <c r="CD262"/>
      <c r="CE262"/>
      <c r="CF262"/>
      <c r="CG262"/>
      <c r="CH262"/>
      <c r="CI262"/>
      <c r="CJ262"/>
      <c r="CK262"/>
      <c r="CL262"/>
      <c r="CM262"/>
      <c r="CN262"/>
      <c r="CO262"/>
      <c r="CP262"/>
      <c r="CQ262"/>
      <c r="CR262"/>
      <c r="CS262"/>
      <c r="CT262"/>
      <c r="CU262"/>
      <c r="CV262"/>
      <c r="CW262"/>
      <c r="CX262"/>
      <c r="CY262"/>
      <c r="CZ262"/>
    </row>
    <row r="263" spans="1:104" s="29" customFormat="1" x14ac:dyDescent="0.25">
      <c r="A263"/>
      <c r="B263"/>
      <c r="C263" s="198"/>
      <c r="K263"/>
      <c r="L263"/>
      <c r="M263"/>
      <c r="N263"/>
      <c r="O263"/>
      <c r="P263"/>
      <c r="Q263"/>
      <c r="R263"/>
      <c r="S263"/>
      <c r="T263"/>
      <c r="U263"/>
      <c r="V263"/>
      <c r="W263"/>
      <c r="X263"/>
      <c r="Y263"/>
      <c r="Z263"/>
      <c r="AA263"/>
      <c r="AB263"/>
      <c r="AC263"/>
      <c r="AD263"/>
      <c r="AE263"/>
      <c r="AF263"/>
      <c r="AG263"/>
      <c r="AH263"/>
      <c r="AI263"/>
      <c r="AJ263"/>
      <c r="AK263"/>
      <c r="AL263"/>
      <c r="AM263"/>
      <c r="AN263"/>
      <c r="AO263"/>
      <c r="AP263"/>
      <c r="AQ263"/>
      <c r="AR263"/>
      <c r="AS263"/>
      <c r="AT263"/>
      <c r="AU263"/>
      <c r="AV263"/>
      <c r="AW263"/>
      <c r="AX263"/>
      <c r="AY263"/>
      <c r="AZ263"/>
      <c r="BA263"/>
      <c r="BB263"/>
      <c r="BC263"/>
      <c r="BD263"/>
      <c r="BE263"/>
      <c r="BF263"/>
      <c r="BG263"/>
      <c r="BH263"/>
      <c r="BI263"/>
      <c r="BJ263"/>
      <c r="BK263"/>
      <c r="BL263"/>
      <c r="BM263"/>
      <c r="BN263"/>
      <c r="BO263"/>
      <c r="BP263"/>
      <c r="BQ263"/>
      <c r="BR263"/>
      <c r="BS263"/>
      <c r="BT263"/>
      <c r="BU263"/>
      <c r="BV263"/>
      <c r="BW263"/>
      <c r="BX263"/>
      <c r="BY263"/>
      <c r="BZ263"/>
      <c r="CA263"/>
      <c r="CB263"/>
      <c r="CC263"/>
      <c r="CD263"/>
      <c r="CE263"/>
      <c r="CF263"/>
      <c r="CG263"/>
      <c r="CH263"/>
      <c r="CI263"/>
      <c r="CJ263"/>
      <c r="CK263"/>
      <c r="CL263"/>
      <c r="CM263"/>
      <c r="CN263"/>
      <c r="CO263"/>
      <c r="CP263"/>
      <c r="CQ263"/>
      <c r="CR263"/>
      <c r="CS263"/>
      <c r="CT263"/>
      <c r="CU263"/>
      <c r="CV263"/>
      <c r="CW263"/>
      <c r="CX263"/>
      <c r="CY263"/>
      <c r="CZ263"/>
    </row>
    <row r="264" spans="1:104" s="29" customFormat="1" x14ac:dyDescent="0.25">
      <c r="A264"/>
      <c r="B264"/>
      <c r="C264" s="198"/>
      <c r="K264"/>
      <c r="L264"/>
      <c r="M264"/>
      <c r="N264"/>
      <c r="O264"/>
      <c r="P264"/>
      <c r="Q264"/>
      <c r="R264"/>
      <c r="S264"/>
      <c r="T264"/>
      <c r="U264"/>
      <c r="V264"/>
      <c r="W264"/>
      <c r="X264"/>
      <c r="Y264"/>
      <c r="Z264"/>
      <c r="AA264"/>
      <c r="AB264"/>
      <c r="AC264"/>
      <c r="AD264"/>
      <c r="AE264"/>
      <c r="AF264"/>
      <c r="AG264"/>
      <c r="AH264"/>
      <c r="AI264"/>
      <c r="AJ264"/>
      <c r="AK264"/>
      <c r="AL264"/>
      <c r="AM264"/>
      <c r="AN264"/>
      <c r="AO264"/>
      <c r="AP264"/>
      <c r="AQ264"/>
      <c r="AR264"/>
      <c r="AS264"/>
      <c r="AT264"/>
      <c r="AU264"/>
      <c r="AV264"/>
      <c r="AW264"/>
      <c r="AX264"/>
      <c r="AY264"/>
      <c r="AZ264"/>
      <c r="BA264"/>
      <c r="BB264"/>
      <c r="BC264"/>
      <c r="BD264"/>
      <c r="BE264"/>
      <c r="BF264"/>
      <c r="BG264"/>
      <c r="BH264"/>
      <c r="BI264"/>
      <c r="BJ264"/>
      <c r="BK264"/>
      <c r="BL264"/>
      <c r="BM264"/>
      <c r="BN264"/>
      <c r="BO264"/>
      <c r="BP264"/>
      <c r="BQ264"/>
      <c r="BR264"/>
      <c r="BS264"/>
      <c r="BT264"/>
      <c r="BU264"/>
      <c r="BV264"/>
      <c r="BW264"/>
      <c r="BX264"/>
      <c r="BY264"/>
      <c r="BZ264"/>
      <c r="CA264"/>
      <c r="CB264"/>
      <c r="CC264"/>
      <c r="CD264"/>
      <c r="CE264"/>
      <c r="CF264"/>
      <c r="CG264"/>
      <c r="CH264"/>
      <c r="CI264"/>
      <c r="CJ264"/>
      <c r="CK264"/>
      <c r="CL264"/>
      <c r="CM264"/>
      <c r="CN264"/>
      <c r="CO264"/>
      <c r="CP264"/>
      <c r="CQ264"/>
      <c r="CR264"/>
      <c r="CS264"/>
      <c r="CT264"/>
      <c r="CU264"/>
      <c r="CV264"/>
      <c r="CW264"/>
      <c r="CX264"/>
      <c r="CY264"/>
      <c r="CZ264"/>
    </row>
    <row r="265" spans="1:104" s="29" customFormat="1" x14ac:dyDescent="0.25">
      <c r="A265"/>
      <c r="B265"/>
      <c r="C265" s="198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  <c r="AB265"/>
      <c r="AC265"/>
      <c r="AD265"/>
      <c r="AE265"/>
      <c r="AF265"/>
      <c r="AG265"/>
      <c r="AH265"/>
      <c r="AI265"/>
      <c r="AJ265"/>
      <c r="AK265"/>
      <c r="AL265"/>
      <c r="AM265"/>
      <c r="AN265"/>
      <c r="AO265"/>
      <c r="AP265"/>
      <c r="AQ265"/>
      <c r="AR265"/>
      <c r="AS265"/>
      <c r="AT265"/>
      <c r="AU265"/>
      <c r="AV265"/>
      <c r="AW265"/>
      <c r="AX265"/>
      <c r="AY265"/>
      <c r="AZ265"/>
      <c r="BA265"/>
      <c r="BB265"/>
      <c r="BC265"/>
      <c r="BD265"/>
      <c r="BE265"/>
      <c r="BF265"/>
      <c r="BG265"/>
      <c r="BH265"/>
      <c r="BI265"/>
      <c r="BJ265"/>
      <c r="BK265"/>
      <c r="BL265"/>
      <c r="BM265"/>
      <c r="BN265"/>
      <c r="BO265"/>
      <c r="BP265"/>
      <c r="BQ265"/>
      <c r="BR265"/>
      <c r="BS265"/>
      <c r="BT265"/>
      <c r="BU265"/>
      <c r="BV265"/>
      <c r="BW265"/>
      <c r="BX265"/>
      <c r="BY265"/>
      <c r="BZ265"/>
      <c r="CA265"/>
      <c r="CB265"/>
      <c r="CC265"/>
      <c r="CD265"/>
      <c r="CE265"/>
      <c r="CF265"/>
      <c r="CG265"/>
      <c r="CH265"/>
      <c r="CI265"/>
      <c r="CJ265"/>
      <c r="CK265"/>
      <c r="CL265"/>
      <c r="CM265"/>
      <c r="CN265"/>
      <c r="CO265"/>
      <c r="CP265"/>
      <c r="CQ265"/>
      <c r="CR265"/>
      <c r="CS265"/>
      <c r="CT265"/>
      <c r="CU265"/>
      <c r="CV265"/>
      <c r="CW265"/>
      <c r="CX265"/>
      <c r="CY265"/>
      <c r="CZ265"/>
    </row>
    <row r="266" spans="1:104" s="29" customFormat="1" x14ac:dyDescent="0.25">
      <c r="A266"/>
      <c r="B266"/>
      <c r="C266" s="198"/>
      <c r="K266"/>
      <c r="L266"/>
      <c r="M266"/>
      <c r="N266"/>
      <c r="O266"/>
      <c r="P266"/>
      <c r="Q266"/>
      <c r="R266"/>
      <c r="S266"/>
      <c r="T266"/>
      <c r="U266"/>
      <c r="V266"/>
      <c r="W266"/>
      <c r="X266"/>
      <c r="Y266"/>
      <c r="Z266"/>
      <c r="AA266"/>
      <c r="AB266"/>
      <c r="AC266"/>
      <c r="AD266"/>
      <c r="AE266"/>
      <c r="AF266"/>
      <c r="AG266"/>
      <c r="AH266"/>
      <c r="AI266"/>
      <c r="AJ266"/>
      <c r="AK266"/>
      <c r="AL266"/>
      <c r="AM266"/>
      <c r="AN266"/>
      <c r="AO266"/>
      <c r="AP266"/>
      <c r="AQ266"/>
      <c r="AR266"/>
      <c r="AS266"/>
      <c r="AT266"/>
      <c r="AU266"/>
      <c r="AV266"/>
      <c r="AW266"/>
      <c r="AX266"/>
      <c r="AY266"/>
      <c r="AZ266"/>
      <c r="BA266"/>
      <c r="BB266"/>
      <c r="BC266"/>
      <c r="BD266"/>
      <c r="BE266"/>
      <c r="BF266"/>
      <c r="BG266"/>
      <c r="BH266"/>
      <c r="BI266"/>
      <c r="BJ266"/>
      <c r="BK266"/>
      <c r="BL266"/>
      <c r="BM266"/>
      <c r="BN266"/>
      <c r="BO266"/>
      <c r="BP266"/>
      <c r="BQ266"/>
      <c r="BR266"/>
      <c r="BS266"/>
      <c r="BT266"/>
      <c r="BU266"/>
      <c r="BV266"/>
      <c r="BW266"/>
      <c r="BX266"/>
      <c r="BY266"/>
      <c r="BZ266"/>
      <c r="CA266"/>
      <c r="CB266"/>
      <c r="CC266"/>
      <c r="CD266"/>
      <c r="CE266"/>
      <c r="CF266"/>
      <c r="CG266"/>
      <c r="CH266"/>
      <c r="CI266"/>
      <c r="CJ266"/>
      <c r="CK266"/>
      <c r="CL266"/>
      <c r="CM266"/>
      <c r="CN266"/>
      <c r="CO266"/>
      <c r="CP266"/>
      <c r="CQ266"/>
      <c r="CR266"/>
      <c r="CS266"/>
      <c r="CT266"/>
      <c r="CU266"/>
      <c r="CV266"/>
      <c r="CW266"/>
      <c r="CX266"/>
      <c r="CY266"/>
      <c r="CZ266"/>
    </row>
    <row r="267" spans="1:104" s="29" customFormat="1" x14ac:dyDescent="0.25">
      <c r="A267"/>
      <c r="B267"/>
      <c r="C267" s="198"/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  <c r="Y267"/>
      <c r="Z267"/>
      <c r="AA267"/>
      <c r="AB267"/>
      <c r="AC267"/>
      <c r="AD267"/>
      <c r="AE267"/>
      <c r="AF267"/>
      <c r="AG267"/>
      <c r="AH267"/>
      <c r="AI267"/>
      <c r="AJ267"/>
      <c r="AK267"/>
      <c r="AL267"/>
      <c r="AM267"/>
      <c r="AN267"/>
      <c r="AO267"/>
      <c r="AP267"/>
      <c r="AQ267"/>
      <c r="AR267"/>
      <c r="AS267"/>
      <c r="AT267"/>
      <c r="AU267"/>
      <c r="AV267"/>
      <c r="AW267"/>
      <c r="AX267"/>
      <c r="AY267"/>
      <c r="AZ267"/>
      <c r="BA267"/>
      <c r="BB267"/>
      <c r="BC267"/>
      <c r="BD267"/>
      <c r="BE267"/>
      <c r="BF267"/>
      <c r="BG267"/>
      <c r="BH267"/>
      <c r="BI267"/>
      <c r="BJ267"/>
      <c r="BK267"/>
      <c r="BL267"/>
      <c r="BM267"/>
      <c r="BN267"/>
      <c r="BO267"/>
      <c r="BP267"/>
      <c r="BQ267"/>
      <c r="BR267"/>
      <c r="BS267"/>
      <c r="BT267"/>
      <c r="BU267"/>
      <c r="BV267"/>
      <c r="BW267"/>
      <c r="BX267"/>
      <c r="BY267"/>
      <c r="BZ267"/>
      <c r="CA267"/>
      <c r="CB267"/>
      <c r="CC267"/>
      <c r="CD267"/>
      <c r="CE267"/>
      <c r="CF267"/>
      <c r="CG267"/>
      <c r="CH267"/>
      <c r="CI267"/>
      <c r="CJ267"/>
      <c r="CK267"/>
      <c r="CL267"/>
      <c r="CM267"/>
      <c r="CN267"/>
      <c r="CO267"/>
      <c r="CP267"/>
      <c r="CQ267"/>
      <c r="CR267"/>
      <c r="CS267"/>
      <c r="CT267"/>
      <c r="CU267"/>
      <c r="CV267"/>
      <c r="CW267"/>
      <c r="CX267"/>
      <c r="CY267"/>
      <c r="CZ267"/>
    </row>
    <row r="268" spans="1:104" s="29" customFormat="1" x14ac:dyDescent="0.25">
      <c r="A268"/>
      <c r="B268"/>
      <c r="C268" s="19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  <c r="AB268"/>
      <c r="AC268"/>
      <c r="AD268"/>
      <c r="AE268"/>
      <c r="AF268"/>
      <c r="AG268"/>
      <c r="AH268"/>
      <c r="AI268"/>
      <c r="AJ268"/>
      <c r="AK268"/>
      <c r="AL268"/>
      <c r="AM268"/>
      <c r="AN268"/>
      <c r="AO268"/>
      <c r="AP268"/>
      <c r="AQ268"/>
      <c r="AR268"/>
      <c r="AS268"/>
      <c r="AT268"/>
      <c r="AU268"/>
      <c r="AV268"/>
      <c r="AW268"/>
      <c r="AX268"/>
      <c r="AY268"/>
      <c r="AZ268"/>
      <c r="BA268"/>
      <c r="BB268"/>
      <c r="BC268"/>
      <c r="BD268"/>
      <c r="BE268"/>
      <c r="BF268"/>
      <c r="BG268"/>
      <c r="BH268"/>
      <c r="BI268"/>
      <c r="BJ268"/>
      <c r="BK268"/>
      <c r="BL268"/>
      <c r="BM268"/>
      <c r="BN268"/>
      <c r="BO268"/>
      <c r="BP268"/>
      <c r="BQ268"/>
      <c r="BR268"/>
      <c r="BS268"/>
      <c r="BT268"/>
      <c r="BU268"/>
      <c r="BV268"/>
      <c r="BW268"/>
      <c r="BX268"/>
      <c r="BY268"/>
      <c r="BZ268"/>
      <c r="CA268"/>
      <c r="CB268"/>
      <c r="CC268"/>
      <c r="CD268"/>
      <c r="CE268"/>
      <c r="CF268"/>
      <c r="CG268"/>
      <c r="CH268"/>
      <c r="CI268"/>
      <c r="CJ268"/>
      <c r="CK268"/>
      <c r="CL268"/>
      <c r="CM268"/>
      <c r="CN268"/>
      <c r="CO268"/>
      <c r="CP268"/>
      <c r="CQ268"/>
      <c r="CR268"/>
      <c r="CS268"/>
      <c r="CT268"/>
      <c r="CU268"/>
      <c r="CV268"/>
      <c r="CW268"/>
      <c r="CX268"/>
      <c r="CY268"/>
      <c r="CZ268"/>
    </row>
    <row r="269" spans="1:104" s="29" customFormat="1" x14ac:dyDescent="0.25">
      <c r="A269"/>
      <c r="B269"/>
      <c r="C269" s="198"/>
      <c r="K269"/>
      <c r="L269"/>
      <c r="M269"/>
      <c r="N269"/>
      <c r="O269"/>
      <c r="P269"/>
      <c r="Q269"/>
      <c r="R269"/>
      <c r="S269"/>
      <c r="T269"/>
      <c r="U269"/>
      <c r="V269"/>
      <c r="W269"/>
      <c r="X269"/>
      <c r="Y269"/>
      <c r="Z269"/>
      <c r="AA269"/>
      <c r="AB269"/>
      <c r="AC269"/>
      <c r="AD269"/>
      <c r="AE269"/>
      <c r="AF269"/>
      <c r="AG269"/>
      <c r="AH269"/>
      <c r="AI269"/>
      <c r="AJ269"/>
      <c r="AK269"/>
      <c r="AL269"/>
      <c r="AM269"/>
      <c r="AN269"/>
      <c r="AO269"/>
      <c r="AP269"/>
      <c r="AQ269"/>
      <c r="AR269"/>
      <c r="AS269"/>
      <c r="AT269"/>
      <c r="AU269"/>
      <c r="AV269"/>
      <c r="AW269"/>
      <c r="AX269"/>
      <c r="AY269"/>
      <c r="AZ269"/>
      <c r="BA269"/>
      <c r="BB269"/>
      <c r="BC269"/>
      <c r="BD269"/>
      <c r="BE269"/>
      <c r="BF269"/>
      <c r="BG269"/>
      <c r="BH269"/>
      <c r="BI269"/>
      <c r="BJ269"/>
      <c r="BK269"/>
      <c r="BL269"/>
      <c r="BM269"/>
      <c r="BN269"/>
      <c r="BO269"/>
      <c r="BP269"/>
      <c r="BQ269"/>
      <c r="BR269"/>
      <c r="BS269"/>
      <c r="BT269"/>
      <c r="BU269"/>
      <c r="BV269"/>
      <c r="BW269"/>
      <c r="BX269"/>
      <c r="BY269"/>
      <c r="BZ269"/>
      <c r="CA269"/>
      <c r="CB269"/>
      <c r="CC269"/>
      <c r="CD269"/>
      <c r="CE269"/>
      <c r="CF269"/>
      <c r="CG269"/>
      <c r="CH269"/>
      <c r="CI269"/>
      <c r="CJ269"/>
      <c r="CK269"/>
      <c r="CL269"/>
      <c r="CM269"/>
      <c r="CN269"/>
      <c r="CO269"/>
      <c r="CP269"/>
      <c r="CQ269"/>
      <c r="CR269"/>
      <c r="CS269"/>
      <c r="CT269"/>
      <c r="CU269"/>
      <c r="CV269"/>
      <c r="CW269"/>
      <c r="CX269"/>
      <c r="CY269"/>
      <c r="CZ269"/>
    </row>
    <row r="270" spans="1:104" s="29" customFormat="1" x14ac:dyDescent="0.25">
      <c r="A270"/>
      <c r="B270"/>
      <c r="C270" s="198"/>
      <c r="K270"/>
      <c r="L270"/>
      <c r="M270"/>
      <c r="N270"/>
      <c r="O270"/>
      <c r="P270"/>
      <c r="Q270"/>
      <c r="R270"/>
      <c r="S270"/>
      <c r="T270"/>
      <c r="U270"/>
      <c r="V270"/>
      <c r="W270"/>
      <c r="X270"/>
      <c r="Y270"/>
      <c r="Z270"/>
      <c r="AA270"/>
      <c r="AB270"/>
      <c r="AC270"/>
      <c r="AD270"/>
      <c r="AE270"/>
      <c r="AF270"/>
      <c r="AG270"/>
      <c r="AH270"/>
      <c r="AI270"/>
      <c r="AJ270"/>
      <c r="AK270"/>
      <c r="AL270"/>
      <c r="AM270"/>
      <c r="AN270"/>
      <c r="AO270"/>
      <c r="AP270"/>
      <c r="AQ270"/>
      <c r="AR270"/>
      <c r="AS270"/>
      <c r="AT270"/>
      <c r="AU270"/>
      <c r="AV270"/>
      <c r="AW270"/>
      <c r="AX270"/>
      <c r="AY270"/>
      <c r="AZ270"/>
      <c r="BA270"/>
      <c r="BB270"/>
      <c r="BC270"/>
      <c r="BD270"/>
      <c r="BE270"/>
      <c r="BF270"/>
      <c r="BG270"/>
      <c r="BH270"/>
      <c r="BI270"/>
      <c r="BJ270"/>
      <c r="BK270"/>
      <c r="BL270"/>
      <c r="BM270"/>
      <c r="BN270"/>
      <c r="BO270"/>
      <c r="BP270"/>
      <c r="BQ270"/>
      <c r="BR270"/>
      <c r="BS270"/>
      <c r="BT270"/>
      <c r="BU270"/>
      <c r="BV270"/>
      <c r="BW270"/>
      <c r="BX270"/>
      <c r="BY270"/>
      <c r="BZ270"/>
      <c r="CA270"/>
      <c r="CB270"/>
      <c r="CC270"/>
      <c r="CD270"/>
      <c r="CE270"/>
      <c r="CF270"/>
      <c r="CG270"/>
      <c r="CH270"/>
      <c r="CI270"/>
      <c r="CJ270"/>
      <c r="CK270"/>
      <c r="CL270"/>
      <c r="CM270"/>
      <c r="CN270"/>
      <c r="CO270"/>
      <c r="CP270"/>
      <c r="CQ270"/>
      <c r="CR270"/>
      <c r="CS270"/>
      <c r="CT270"/>
      <c r="CU270"/>
      <c r="CV270"/>
      <c r="CW270"/>
      <c r="CX270"/>
      <c r="CY270"/>
      <c r="CZ270"/>
    </row>
    <row r="271" spans="1:104" s="29" customFormat="1" x14ac:dyDescent="0.25">
      <c r="A271"/>
      <c r="B271"/>
      <c r="C271" s="198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  <c r="AB271"/>
      <c r="AC271"/>
      <c r="AD271"/>
      <c r="AE271"/>
      <c r="AF271"/>
      <c r="AG271"/>
      <c r="AH271"/>
      <c r="AI271"/>
      <c r="AJ271"/>
      <c r="AK271"/>
      <c r="AL271"/>
      <c r="AM271"/>
      <c r="AN271"/>
      <c r="AO271"/>
      <c r="AP271"/>
      <c r="AQ271"/>
      <c r="AR271"/>
      <c r="AS271"/>
      <c r="AT271"/>
      <c r="AU271"/>
      <c r="AV271"/>
      <c r="AW271"/>
      <c r="AX271"/>
      <c r="AY271"/>
      <c r="AZ271"/>
      <c r="BA271"/>
      <c r="BB271"/>
      <c r="BC271"/>
      <c r="BD271"/>
      <c r="BE271"/>
      <c r="BF271"/>
      <c r="BG271"/>
      <c r="BH271"/>
      <c r="BI271"/>
      <c r="BJ271"/>
      <c r="BK271"/>
      <c r="BL271"/>
      <c r="BM271"/>
      <c r="BN271"/>
      <c r="BO271"/>
      <c r="BP271"/>
      <c r="BQ271"/>
      <c r="BR271"/>
      <c r="BS271"/>
      <c r="BT271"/>
      <c r="BU271"/>
      <c r="BV271"/>
      <c r="BW271"/>
      <c r="BX271"/>
      <c r="BY271"/>
      <c r="BZ271"/>
      <c r="CA271"/>
      <c r="CB271"/>
      <c r="CC271"/>
      <c r="CD271"/>
      <c r="CE271"/>
      <c r="CF271"/>
      <c r="CG271"/>
      <c r="CH271"/>
      <c r="CI271"/>
      <c r="CJ271"/>
      <c r="CK271"/>
      <c r="CL271"/>
      <c r="CM271"/>
      <c r="CN271"/>
      <c r="CO271"/>
      <c r="CP271"/>
      <c r="CQ271"/>
      <c r="CR271"/>
      <c r="CS271"/>
      <c r="CT271"/>
      <c r="CU271"/>
      <c r="CV271"/>
      <c r="CW271"/>
      <c r="CX271"/>
      <c r="CY271"/>
      <c r="CZ271"/>
    </row>
    <row r="272" spans="1:104" s="29" customFormat="1" x14ac:dyDescent="0.25">
      <c r="A272"/>
      <c r="B272"/>
      <c r="C272" s="198"/>
      <c r="K272"/>
      <c r="L272"/>
      <c r="M272"/>
      <c r="N272"/>
      <c r="O272"/>
      <c r="P272"/>
      <c r="Q272"/>
      <c r="R272"/>
      <c r="S272"/>
      <c r="T272"/>
      <c r="U272"/>
      <c r="V272"/>
      <c r="W272"/>
      <c r="X272"/>
      <c r="Y272"/>
      <c r="Z272"/>
      <c r="AA272"/>
      <c r="AB272"/>
      <c r="AC272"/>
      <c r="AD272"/>
      <c r="AE272"/>
      <c r="AF272"/>
      <c r="AG272"/>
      <c r="AH272"/>
      <c r="AI272"/>
      <c r="AJ272"/>
      <c r="AK272"/>
      <c r="AL272"/>
      <c r="AM272"/>
      <c r="AN272"/>
      <c r="AO272"/>
      <c r="AP272"/>
      <c r="AQ272"/>
      <c r="AR272"/>
      <c r="AS272"/>
      <c r="AT272"/>
      <c r="AU272"/>
      <c r="AV272"/>
      <c r="AW272"/>
      <c r="AX272"/>
      <c r="AY272"/>
      <c r="AZ272"/>
      <c r="BA272"/>
      <c r="BB272"/>
      <c r="BC272"/>
      <c r="BD272"/>
      <c r="BE272"/>
      <c r="BF272"/>
      <c r="BG272"/>
      <c r="BH272"/>
      <c r="BI272"/>
      <c r="BJ272"/>
      <c r="BK272"/>
      <c r="BL272"/>
      <c r="BM272"/>
      <c r="BN272"/>
      <c r="BO272"/>
      <c r="BP272"/>
      <c r="BQ272"/>
      <c r="BR272"/>
      <c r="BS272"/>
      <c r="BT272"/>
      <c r="BU272"/>
      <c r="BV272"/>
      <c r="BW272"/>
      <c r="BX272"/>
      <c r="BY272"/>
      <c r="BZ272"/>
      <c r="CA272"/>
      <c r="CB272"/>
      <c r="CC272"/>
      <c r="CD272"/>
      <c r="CE272"/>
      <c r="CF272"/>
      <c r="CG272"/>
      <c r="CH272"/>
      <c r="CI272"/>
      <c r="CJ272"/>
      <c r="CK272"/>
      <c r="CL272"/>
      <c r="CM272"/>
      <c r="CN272"/>
      <c r="CO272"/>
      <c r="CP272"/>
      <c r="CQ272"/>
      <c r="CR272"/>
      <c r="CS272"/>
      <c r="CT272"/>
      <c r="CU272"/>
      <c r="CV272"/>
      <c r="CW272"/>
      <c r="CX272"/>
      <c r="CY272"/>
      <c r="CZ272"/>
    </row>
    <row r="273" spans="1:104" s="29" customFormat="1" x14ac:dyDescent="0.25">
      <c r="A273"/>
      <c r="B273"/>
      <c r="C273" s="198"/>
      <c r="K273"/>
      <c r="L273"/>
      <c r="M273"/>
      <c r="N273"/>
      <c r="O273"/>
      <c r="P273"/>
      <c r="Q273"/>
      <c r="R273"/>
      <c r="S273"/>
      <c r="T273"/>
      <c r="U273"/>
      <c r="V273"/>
      <c r="W273"/>
      <c r="X273"/>
      <c r="Y273"/>
      <c r="Z273"/>
      <c r="AA273"/>
      <c r="AB273"/>
      <c r="AC273"/>
      <c r="AD273"/>
      <c r="AE273"/>
      <c r="AF273"/>
      <c r="AG273"/>
      <c r="AH273"/>
      <c r="AI273"/>
      <c r="AJ273"/>
      <c r="AK273"/>
      <c r="AL273"/>
      <c r="AM273"/>
      <c r="AN273"/>
      <c r="AO273"/>
      <c r="AP273"/>
      <c r="AQ273"/>
      <c r="AR273"/>
      <c r="AS273"/>
      <c r="AT273"/>
      <c r="AU273"/>
      <c r="AV273"/>
      <c r="AW273"/>
      <c r="AX273"/>
      <c r="AY273"/>
      <c r="AZ273"/>
      <c r="BA273"/>
      <c r="BB273"/>
      <c r="BC273"/>
      <c r="BD273"/>
      <c r="BE273"/>
      <c r="BF273"/>
      <c r="BG273"/>
      <c r="BH273"/>
      <c r="BI273"/>
      <c r="BJ273"/>
      <c r="BK273"/>
      <c r="BL273"/>
      <c r="BM273"/>
      <c r="BN273"/>
      <c r="BO273"/>
      <c r="BP273"/>
      <c r="BQ273"/>
      <c r="BR273"/>
      <c r="BS273"/>
      <c r="BT273"/>
      <c r="BU273"/>
      <c r="BV273"/>
      <c r="BW273"/>
      <c r="BX273"/>
      <c r="BY273"/>
      <c r="BZ273"/>
      <c r="CA273"/>
      <c r="CB273"/>
      <c r="CC273"/>
      <c r="CD273"/>
      <c r="CE273"/>
      <c r="CF273"/>
      <c r="CG273"/>
      <c r="CH273"/>
      <c r="CI273"/>
      <c r="CJ273"/>
      <c r="CK273"/>
      <c r="CL273"/>
      <c r="CM273"/>
      <c r="CN273"/>
      <c r="CO273"/>
      <c r="CP273"/>
      <c r="CQ273"/>
      <c r="CR273"/>
      <c r="CS273"/>
      <c r="CT273"/>
      <c r="CU273"/>
      <c r="CV273"/>
      <c r="CW273"/>
      <c r="CX273"/>
      <c r="CY273"/>
      <c r="CZ273"/>
    </row>
    <row r="274" spans="1:104" s="29" customFormat="1" x14ac:dyDescent="0.25">
      <c r="A274"/>
      <c r="B274"/>
      <c r="C274" s="198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  <c r="AB274"/>
      <c r="AC274"/>
      <c r="AD274"/>
      <c r="AE274"/>
      <c r="AF274"/>
      <c r="AG274"/>
      <c r="AH274"/>
      <c r="AI274"/>
      <c r="AJ274"/>
      <c r="AK274"/>
      <c r="AL274"/>
      <c r="AM274"/>
      <c r="AN274"/>
      <c r="AO274"/>
      <c r="AP274"/>
      <c r="AQ274"/>
      <c r="AR274"/>
      <c r="AS274"/>
      <c r="AT274"/>
      <c r="AU274"/>
      <c r="AV274"/>
      <c r="AW274"/>
      <c r="AX274"/>
      <c r="AY274"/>
      <c r="AZ274"/>
      <c r="BA274"/>
      <c r="BB274"/>
      <c r="BC274"/>
      <c r="BD274"/>
      <c r="BE274"/>
      <c r="BF274"/>
      <c r="BG274"/>
      <c r="BH274"/>
      <c r="BI274"/>
      <c r="BJ274"/>
      <c r="BK274"/>
      <c r="BL274"/>
      <c r="BM274"/>
      <c r="BN274"/>
      <c r="BO274"/>
      <c r="BP274"/>
      <c r="BQ274"/>
      <c r="BR274"/>
      <c r="BS274"/>
      <c r="BT274"/>
      <c r="BU274"/>
      <c r="BV274"/>
      <c r="BW274"/>
      <c r="BX274"/>
      <c r="BY274"/>
      <c r="BZ274"/>
      <c r="CA274"/>
      <c r="CB274"/>
      <c r="CC274"/>
      <c r="CD274"/>
      <c r="CE274"/>
      <c r="CF274"/>
      <c r="CG274"/>
      <c r="CH274"/>
      <c r="CI274"/>
      <c r="CJ274"/>
      <c r="CK274"/>
      <c r="CL274"/>
      <c r="CM274"/>
      <c r="CN274"/>
      <c r="CO274"/>
      <c r="CP274"/>
      <c r="CQ274"/>
      <c r="CR274"/>
      <c r="CS274"/>
      <c r="CT274"/>
      <c r="CU274"/>
      <c r="CV274"/>
      <c r="CW274"/>
      <c r="CX274"/>
      <c r="CY274"/>
      <c r="CZ274"/>
    </row>
    <row r="275" spans="1:104" s="29" customFormat="1" x14ac:dyDescent="0.25">
      <c r="A275"/>
      <c r="B275"/>
      <c r="C275" s="198"/>
      <c r="K275"/>
      <c r="L275"/>
      <c r="M275"/>
      <c r="N275"/>
      <c r="O275"/>
      <c r="P275"/>
      <c r="Q275"/>
      <c r="R275"/>
      <c r="S275"/>
      <c r="T275"/>
      <c r="U275"/>
      <c r="V275"/>
      <c r="W275"/>
      <c r="X275"/>
      <c r="Y275"/>
      <c r="Z275"/>
      <c r="AA275"/>
      <c r="AB275"/>
      <c r="AC275"/>
      <c r="AD275"/>
      <c r="AE275"/>
      <c r="AF275"/>
      <c r="AG275"/>
      <c r="AH275"/>
      <c r="AI275"/>
      <c r="AJ275"/>
      <c r="AK275"/>
      <c r="AL275"/>
      <c r="AM275"/>
      <c r="AN275"/>
      <c r="AO275"/>
      <c r="AP275"/>
      <c r="AQ275"/>
      <c r="AR275"/>
      <c r="AS275"/>
      <c r="AT275"/>
      <c r="AU275"/>
      <c r="AV275"/>
      <c r="AW275"/>
      <c r="AX275"/>
      <c r="AY275"/>
      <c r="AZ275"/>
      <c r="BA275"/>
      <c r="BB275"/>
      <c r="BC275"/>
      <c r="BD275"/>
      <c r="BE275"/>
      <c r="BF275"/>
      <c r="BG275"/>
      <c r="BH275"/>
      <c r="BI275"/>
      <c r="BJ275"/>
      <c r="BK275"/>
      <c r="BL275"/>
      <c r="BM275"/>
      <c r="BN275"/>
      <c r="BO275"/>
      <c r="BP275"/>
      <c r="BQ275"/>
      <c r="BR275"/>
      <c r="BS275"/>
      <c r="BT275"/>
      <c r="BU275"/>
      <c r="BV275"/>
      <c r="BW275"/>
      <c r="BX275"/>
      <c r="BY275"/>
      <c r="BZ275"/>
      <c r="CA275"/>
      <c r="CB275"/>
      <c r="CC275"/>
      <c r="CD275"/>
      <c r="CE275"/>
      <c r="CF275"/>
      <c r="CG275"/>
      <c r="CH275"/>
      <c r="CI275"/>
      <c r="CJ275"/>
      <c r="CK275"/>
      <c r="CL275"/>
      <c r="CM275"/>
      <c r="CN275"/>
      <c r="CO275"/>
      <c r="CP275"/>
      <c r="CQ275"/>
      <c r="CR275"/>
      <c r="CS275"/>
      <c r="CT275"/>
      <c r="CU275"/>
      <c r="CV275"/>
      <c r="CW275"/>
      <c r="CX275"/>
      <c r="CY275"/>
      <c r="CZ275"/>
    </row>
    <row r="276" spans="1:104" s="29" customFormat="1" x14ac:dyDescent="0.25">
      <c r="A276"/>
      <c r="B276"/>
      <c r="C276" s="198"/>
      <c r="K276"/>
      <c r="L276"/>
      <c r="M276"/>
      <c r="N276"/>
      <c r="O276"/>
      <c r="P276"/>
      <c r="Q276"/>
      <c r="R276"/>
      <c r="S276"/>
      <c r="T276"/>
      <c r="U276"/>
      <c r="V276"/>
      <c r="W276"/>
      <c r="X276"/>
      <c r="Y276"/>
      <c r="Z276"/>
      <c r="AA276"/>
      <c r="AB276"/>
      <c r="AC276"/>
      <c r="AD276"/>
      <c r="AE276"/>
      <c r="AF276"/>
      <c r="AG276"/>
      <c r="AH276"/>
      <c r="AI276"/>
      <c r="AJ276"/>
      <c r="AK276"/>
      <c r="AL276"/>
      <c r="AM276"/>
      <c r="AN276"/>
      <c r="AO276"/>
      <c r="AP276"/>
      <c r="AQ276"/>
      <c r="AR276"/>
      <c r="AS276"/>
      <c r="AT276"/>
      <c r="AU276"/>
      <c r="AV276"/>
      <c r="AW276"/>
      <c r="AX276"/>
      <c r="AY276"/>
      <c r="AZ276"/>
      <c r="BA276"/>
      <c r="BB276"/>
      <c r="BC276"/>
      <c r="BD276"/>
      <c r="BE276"/>
      <c r="BF276"/>
      <c r="BG276"/>
      <c r="BH276"/>
      <c r="BI276"/>
      <c r="BJ276"/>
      <c r="BK276"/>
      <c r="BL276"/>
      <c r="BM276"/>
      <c r="BN276"/>
      <c r="BO276"/>
      <c r="BP276"/>
      <c r="BQ276"/>
      <c r="BR276"/>
      <c r="BS276"/>
      <c r="BT276"/>
      <c r="BU276"/>
      <c r="BV276"/>
      <c r="BW276"/>
      <c r="BX276"/>
      <c r="BY276"/>
      <c r="BZ276"/>
      <c r="CA276"/>
      <c r="CB276"/>
      <c r="CC276"/>
      <c r="CD276"/>
      <c r="CE276"/>
      <c r="CF276"/>
      <c r="CG276"/>
      <c r="CH276"/>
      <c r="CI276"/>
      <c r="CJ276"/>
      <c r="CK276"/>
      <c r="CL276"/>
      <c r="CM276"/>
      <c r="CN276"/>
      <c r="CO276"/>
      <c r="CP276"/>
      <c r="CQ276"/>
      <c r="CR276"/>
      <c r="CS276"/>
      <c r="CT276"/>
      <c r="CU276"/>
      <c r="CV276"/>
      <c r="CW276"/>
      <c r="CX276"/>
      <c r="CY276"/>
      <c r="CZ276"/>
    </row>
    <row r="277" spans="1:104" s="29" customFormat="1" x14ac:dyDescent="0.25">
      <c r="A277"/>
      <c r="B277"/>
      <c r="C277" s="198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  <c r="AB277"/>
      <c r="AC277"/>
      <c r="AD277"/>
      <c r="AE277"/>
      <c r="AF277"/>
      <c r="AG277"/>
      <c r="AH277"/>
      <c r="AI277"/>
      <c r="AJ277"/>
      <c r="AK277"/>
      <c r="AL277"/>
      <c r="AM277"/>
      <c r="AN277"/>
      <c r="AO277"/>
      <c r="AP277"/>
      <c r="AQ277"/>
      <c r="AR277"/>
      <c r="AS277"/>
      <c r="AT277"/>
      <c r="AU277"/>
      <c r="AV277"/>
      <c r="AW277"/>
      <c r="AX277"/>
      <c r="AY277"/>
      <c r="AZ277"/>
      <c r="BA277"/>
      <c r="BB277"/>
      <c r="BC277"/>
      <c r="BD277"/>
      <c r="BE277"/>
      <c r="BF277"/>
      <c r="BG277"/>
      <c r="BH277"/>
      <c r="BI277"/>
      <c r="BJ277"/>
      <c r="BK277"/>
      <c r="BL277"/>
      <c r="BM277"/>
      <c r="BN277"/>
      <c r="BO277"/>
      <c r="BP277"/>
      <c r="BQ277"/>
      <c r="BR277"/>
      <c r="BS277"/>
      <c r="BT277"/>
      <c r="BU277"/>
      <c r="BV277"/>
      <c r="BW277"/>
      <c r="BX277"/>
      <c r="BY277"/>
      <c r="BZ277"/>
      <c r="CA277"/>
      <c r="CB277"/>
      <c r="CC277"/>
      <c r="CD277"/>
      <c r="CE277"/>
      <c r="CF277"/>
      <c r="CG277"/>
      <c r="CH277"/>
      <c r="CI277"/>
      <c r="CJ277"/>
      <c r="CK277"/>
      <c r="CL277"/>
      <c r="CM277"/>
      <c r="CN277"/>
      <c r="CO277"/>
      <c r="CP277"/>
      <c r="CQ277"/>
      <c r="CR277"/>
      <c r="CS277"/>
      <c r="CT277"/>
      <c r="CU277"/>
      <c r="CV277"/>
      <c r="CW277"/>
      <c r="CX277"/>
      <c r="CY277"/>
      <c r="CZ277"/>
    </row>
    <row r="278" spans="1:104" s="29" customFormat="1" x14ac:dyDescent="0.25">
      <c r="A278"/>
      <c r="B278"/>
      <c r="C278" s="198"/>
      <c r="K278"/>
      <c r="L278"/>
      <c r="M278"/>
      <c r="N278"/>
      <c r="O278"/>
      <c r="P278"/>
      <c r="Q278"/>
      <c r="R278"/>
      <c r="S278"/>
      <c r="T278"/>
      <c r="U278"/>
      <c r="V278"/>
      <c r="W278"/>
      <c r="X278"/>
      <c r="Y278"/>
      <c r="Z278"/>
      <c r="AA278"/>
      <c r="AB278"/>
      <c r="AC278"/>
      <c r="AD278"/>
      <c r="AE278"/>
      <c r="AF278"/>
      <c r="AG278"/>
      <c r="AH278"/>
      <c r="AI278"/>
      <c r="AJ278"/>
      <c r="AK278"/>
      <c r="AL278"/>
      <c r="AM278"/>
      <c r="AN278"/>
      <c r="AO278"/>
      <c r="AP278"/>
      <c r="AQ278"/>
      <c r="AR278"/>
      <c r="AS278"/>
      <c r="AT278"/>
      <c r="AU278"/>
      <c r="AV278"/>
      <c r="AW278"/>
      <c r="AX278"/>
      <c r="AY278"/>
      <c r="AZ278"/>
      <c r="BA278"/>
      <c r="BB278"/>
      <c r="BC278"/>
      <c r="BD278"/>
      <c r="BE278"/>
      <c r="BF278"/>
      <c r="BG278"/>
      <c r="BH278"/>
      <c r="BI278"/>
      <c r="BJ278"/>
      <c r="BK278"/>
      <c r="BL278"/>
      <c r="BM278"/>
      <c r="BN278"/>
      <c r="BO278"/>
      <c r="BP278"/>
      <c r="BQ278"/>
      <c r="BR278"/>
      <c r="BS278"/>
      <c r="BT278"/>
      <c r="BU278"/>
      <c r="BV278"/>
      <c r="BW278"/>
      <c r="BX278"/>
      <c r="BY278"/>
      <c r="BZ278"/>
      <c r="CA278"/>
      <c r="CB278"/>
      <c r="CC278"/>
      <c r="CD278"/>
      <c r="CE278"/>
      <c r="CF278"/>
      <c r="CG278"/>
      <c r="CH278"/>
      <c r="CI278"/>
      <c r="CJ278"/>
      <c r="CK278"/>
      <c r="CL278"/>
      <c r="CM278"/>
      <c r="CN278"/>
      <c r="CO278"/>
      <c r="CP278"/>
      <c r="CQ278"/>
      <c r="CR278"/>
      <c r="CS278"/>
      <c r="CT278"/>
      <c r="CU278"/>
      <c r="CV278"/>
      <c r="CW278"/>
      <c r="CX278"/>
      <c r="CY278"/>
      <c r="CZ278"/>
    </row>
    <row r="279" spans="1:104" s="29" customFormat="1" x14ac:dyDescent="0.25">
      <c r="A279"/>
      <c r="B279"/>
      <c r="C279" s="198"/>
      <c r="K279"/>
      <c r="L279"/>
      <c r="M279"/>
      <c r="N279"/>
      <c r="O279"/>
      <c r="P279"/>
      <c r="Q279"/>
      <c r="R279"/>
      <c r="S279"/>
      <c r="T279"/>
      <c r="U279"/>
      <c r="V279"/>
      <c r="W279"/>
      <c r="X279"/>
      <c r="Y279"/>
      <c r="Z279"/>
      <c r="AA279"/>
      <c r="AB279"/>
      <c r="AC279"/>
      <c r="AD279"/>
      <c r="AE279"/>
      <c r="AF279"/>
      <c r="AG279"/>
      <c r="AH279"/>
      <c r="AI279"/>
      <c r="AJ279"/>
      <c r="AK279"/>
      <c r="AL279"/>
      <c r="AM279"/>
      <c r="AN279"/>
      <c r="AO279"/>
      <c r="AP279"/>
      <c r="AQ279"/>
      <c r="AR279"/>
      <c r="AS279"/>
      <c r="AT279"/>
      <c r="AU279"/>
      <c r="AV279"/>
      <c r="AW279"/>
      <c r="AX279"/>
      <c r="AY279"/>
      <c r="AZ279"/>
      <c r="BA279"/>
      <c r="BB279"/>
      <c r="BC279"/>
      <c r="BD279"/>
      <c r="BE279"/>
      <c r="BF279"/>
      <c r="BG279"/>
      <c r="BH279"/>
      <c r="BI279"/>
      <c r="BJ279"/>
      <c r="BK279"/>
      <c r="BL279"/>
      <c r="BM279"/>
      <c r="BN279"/>
      <c r="BO279"/>
      <c r="BP279"/>
      <c r="BQ279"/>
      <c r="BR279"/>
      <c r="BS279"/>
      <c r="BT279"/>
      <c r="BU279"/>
      <c r="BV279"/>
      <c r="BW279"/>
      <c r="BX279"/>
      <c r="BY279"/>
      <c r="BZ279"/>
      <c r="CA279"/>
      <c r="CB279"/>
      <c r="CC279"/>
      <c r="CD279"/>
      <c r="CE279"/>
      <c r="CF279"/>
      <c r="CG279"/>
      <c r="CH279"/>
      <c r="CI279"/>
      <c r="CJ279"/>
      <c r="CK279"/>
      <c r="CL279"/>
      <c r="CM279"/>
      <c r="CN279"/>
      <c r="CO279"/>
      <c r="CP279"/>
      <c r="CQ279"/>
      <c r="CR279"/>
      <c r="CS279"/>
      <c r="CT279"/>
      <c r="CU279"/>
      <c r="CV279"/>
      <c r="CW279"/>
      <c r="CX279"/>
      <c r="CY279"/>
      <c r="CZ279"/>
    </row>
    <row r="280" spans="1:104" s="29" customFormat="1" x14ac:dyDescent="0.25">
      <c r="A280"/>
      <c r="B280"/>
      <c r="C280" s="198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  <c r="AB280"/>
      <c r="AC280"/>
      <c r="AD280"/>
      <c r="AE280"/>
      <c r="AF280"/>
      <c r="AG280"/>
      <c r="AH280"/>
      <c r="AI280"/>
      <c r="AJ280"/>
      <c r="AK280"/>
      <c r="AL280"/>
      <c r="AM280"/>
      <c r="AN280"/>
      <c r="AO280"/>
      <c r="AP280"/>
      <c r="AQ280"/>
      <c r="AR280"/>
      <c r="AS280"/>
      <c r="AT280"/>
      <c r="AU280"/>
      <c r="AV280"/>
      <c r="AW280"/>
      <c r="AX280"/>
      <c r="AY280"/>
      <c r="AZ280"/>
      <c r="BA280"/>
      <c r="BB280"/>
      <c r="BC280"/>
      <c r="BD280"/>
      <c r="BE280"/>
      <c r="BF280"/>
      <c r="BG280"/>
      <c r="BH280"/>
      <c r="BI280"/>
      <c r="BJ280"/>
      <c r="BK280"/>
      <c r="BL280"/>
      <c r="BM280"/>
      <c r="BN280"/>
      <c r="BO280"/>
      <c r="BP280"/>
      <c r="BQ280"/>
      <c r="BR280"/>
      <c r="BS280"/>
      <c r="BT280"/>
      <c r="BU280"/>
      <c r="BV280"/>
      <c r="BW280"/>
      <c r="BX280"/>
      <c r="BY280"/>
      <c r="BZ280"/>
      <c r="CA280"/>
      <c r="CB280"/>
      <c r="CC280"/>
      <c r="CD280"/>
      <c r="CE280"/>
      <c r="CF280"/>
      <c r="CG280"/>
      <c r="CH280"/>
      <c r="CI280"/>
      <c r="CJ280"/>
      <c r="CK280"/>
      <c r="CL280"/>
      <c r="CM280"/>
      <c r="CN280"/>
      <c r="CO280"/>
      <c r="CP280"/>
      <c r="CQ280"/>
      <c r="CR280"/>
      <c r="CS280"/>
      <c r="CT280"/>
      <c r="CU280"/>
      <c r="CV280"/>
      <c r="CW280"/>
      <c r="CX280"/>
      <c r="CY280"/>
      <c r="CZ280"/>
    </row>
    <row r="281" spans="1:104" s="29" customFormat="1" x14ac:dyDescent="0.25">
      <c r="A281"/>
      <c r="B281"/>
      <c r="C281" s="198"/>
      <c r="K281"/>
      <c r="L281"/>
      <c r="M281"/>
      <c r="N281"/>
      <c r="O281"/>
      <c r="P281"/>
      <c r="Q281"/>
      <c r="R281"/>
      <c r="S281"/>
      <c r="T281"/>
      <c r="U281"/>
      <c r="V281"/>
      <c r="W281"/>
      <c r="X281"/>
      <c r="Y281"/>
      <c r="Z281"/>
      <c r="AA281"/>
      <c r="AB281"/>
      <c r="AC281"/>
      <c r="AD281"/>
      <c r="AE281"/>
      <c r="AF281"/>
      <c r="AG281"/>
      <c r="AH281"/>
      <c r="AI281"/>
      <c r="AJ281"/>
      <c r="AK281"/>
      <c r="AL281"/>
      <c r="AM281"/>
      <c r="AN281"/>
      <c r="AO281"/>
      <c r="AP281"/>
      <c r="AQ281"/>
      <c r="AR281"/>
      <c r="AS281"/>
      <c r="AT281"/>
      <c r="AU281"/>
      <c r="AV281"/>
      <c r="AW281"/>
      <c r="AX281"/>
      <c r="AY281"/>
      <c r="AZ281"/>
      <c r="BA281"/>
      <c r="BB281"/>
      <c r="BC281"/>
      <c r="BD281"/>
      <c r="BE281"/>
      <c r="BF281"/>
      <c r="BG281"/>
      <c r="BH281"/>
      <c r="BI281"/>
      <c r="BJ281"/>
      <c r="BK281"/>
      <c r="BL281"/>
      <c r="BM281"/>
      <c r="BN281"/>
      <c r="BO281"/>
      <c r="BP281"/>
      <c r="BQ281"/>
      <c r="BR281"/>
      <c r="BS281"/>
      <c r="BT281"/>
      <c r="BU281"/>
      <c r="BV281"/>
      <c r="BW281"/>
      <c r="BX281"/>
      <c r="BY281"/>
      <c r="BZ281"/>
      <c r="CA281"/>
      <c r="CB281"/>
      <c r="CC281"/>
      <c r="CD281"/>
      <c r="CE281"/>
      <c r="CF281"/>
      <c r="CG281"/>
      <c r="CH281"/>
      <c r="CI281"/>
      <c r="CJ281"/>
      <c r="CK281"/>
      <c r="CL281"/>
      <c r="CM281"/>
      <c r="CN281"/>
      <c r="CO281"/>
      <c r="CP281"/>
      <c r="CQ281"/>
      <c r="CR281"/>
      <c r="CS281"/>
      <c r="CT281"/>
      <c r="CU281"/>
      <c r="CV281"/>
      <c r="CW281"/>
      <c r="CX281"/>
      <c r="CY281"/>
      <c r="CZ281"/>
    </row>
    <row r="282" spans="1:104" s="29" customFormat="1" x14ac:dyDescent="0.25">
      <c r="A282"/>
      <c r="B282"/>
      <c r="C282" s="198"/>
      <c r="K282"/>
      <c r="L282"/>
      <c r="M282"/>
      <c r="N282"/>
      <c r="O282"/>
      <c r="P282"/>
      <c r="Q282"/>
      <c r="R282"/>
      <c r="S282"/>
      <c r="T282"/>
      <c r="U282"/>
      <c r="V282"/>
      <c r="W282"/>
      <c r="X282"/>
      <c r="Y282"/>
      <c r="Z282"/>
      <c r="AA282"/>
      <c r="AB282"/>
      <c r="AC282"/>
      <c r="AD282"/>
      <c r="AE282"/>
      <c r="AF282"/>
      <c r="AG282"/>
      <c r="AH282"/>
      <c r="AI282"/>
      <c r="AJ282"/>
      <c r="AK282"/>
      <c r="AL282"/>
      <c r="AM282"/>
      <c r="AN282"/>
      <c r="AO282"/>
      <c r="AP282"/>
      <c r="AQ282"/>
      <c r="AR282"/>
      <c r="AS282"/>
      <c r="AT282"/>
      <c r="AU282"/>
      <c r="AV282"/>
      <c r="AW282"/>
      <c r="AX282"/>
      <c r="AY282"/>
      <c r="AZ282"/>
      <c r="BA282"/>
      <c r="BB282"/>
      <c r="BC282"/>
      <c r="BD282"/>
      <c r="BE282"/>
      <c r="BF282"/>
      <c r="BG282"/>
      <c r="BH282"/>
      <c r="BI282"/>
      <c r="BJ282"/>
      <c r="BK282"/>
      <c r="BL282"/>
      <c r="BM282"/>
      <c r="BN282"/>
      <c r="BO282"/>
      <c r="BP282"/>
      <c r="BQ282"/>
      <c r="BR282"/>
      <c r="BS282"/>
      <c r="BT282"/>
      <c r="BU282"/>
      <c r="BV282"/>
      <c r="BW282"/>
      <c r="BX282"/>
      <c r="BY282"/>
      <c r="BZ282"/>
      <c r="CA282"/>
      <c r="CB282"/>
      <c r="CC282"/>
      <c r="CD282"/>
      <c r="CE282"/>
      <c r="CF282"/>
      <c r="CG282"/>
      <c r="CH282"/>
      <c r="CI282"/>
      <c r="CJ282"/>
      <c r="CK282"/>
      <c r="CL282"/>
      <c r="CM282"/>
      <c r="CN282"/>
      <c r="CO282"/>
      <c r="CP282"/>
      <c r="CQ282"/>
      <c r="CR282"/>
      <c r="CS282"/>
      <c r="CT282"/>
      <c r="CU282"/>
      <c r="CV282"/>
      <c r="CW282"/>
      <c r="CX282"/>
      <c r="CY282"/>
      <c r="CZ282"/>
    </row>
    <row r="283" spans="1:104" s="29" customFormat="1" x14ac:dyDescent="0.25">
      <c r="A283"/>
      <c r="B283"/>
      <c r="C283" s="198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  <c r="AB283"/>
      <c r="AC283"/>
      <c r="AD283"/>
      <c r="AE283"/>
      <c r="AF283"/>
      <c r="AG283"/>
      <c r="AH283"/>
      <c r="AI283"/>
      <c r="AJ283"/>
      <c r="AK283"/>
      <c r="AL283"/>
      <c r="AM283"/>
      <c r="AN283"/>
      <c r="AO283"/>
      <c r="AP283"/>
      <c r="AQ283"/>
      <c r="AR283"/>
      <c r="AS283"/>
      <c r="AT283"/>
      <c r="AU283"/>
      <c r="AV283"/>
      <c r="AW283"/>
      <c r="AX283"/>
      <c r="AY283"/>
      <c r="AZ283"/>
      <c r="BA283"/>
      <c r="BB283"/>
      <c r="BC283"/>
      <c r="BD283"/>
      <c r="BE283"/>
      <c r="BF283"/>
      <c r="BG283"/>
      <c r="BH283"/>
      <c r="BI283"/>
      <c r="BJ283"/>
      <c r="BK283"/>
      <c r="BL283"/>
      <c r="BM283"/>
      <c r="BN283"/>
      <c r="BO283"/>
      <c r="BP283"/>
      <c r="BQ283"/>
      <c r="BR283"/>
      <c r="BS283"/>
      <c r="BT283"/>
      <c r="BU283"/>
      <c r="BV283"/>
      <c r="BW283"/>
      <c r="BX283"/>
      <c r="BY283"/>
      <c r="BZ283"/>
      <c r="CA283"/>
      <c r="CB283"/>
      <c r="CC283"/>
      <c r="CD283"/>
      <c r="CE283"/>
      <c r="CF283"/>
      <c r="CG283"/>
      <c r="CH283"/>
      <c r="CI283"/>
      <c r="CJ283"/>
      <c r="CK283"/>
      <c r="CL283"/>
      <c r="CM283"/>
      <c r="CN283"/>
      <c r="CO283"/>
      <c r="CP283"/>
      <c r="CQ283"/>
      <c r="CR283"/>
      <c r="CS283"/>
      <c r="CT283"/>
      <c r="CU283"/>
      <c r="CV283"/>
      <c r="CW283"/>
      <c r="CX283"/>
      <c r="CY283"/>
      <c r="CZ283"/>
    </row>
    <row r="284" spans="1:104" s="29" customFormat="1" x14ac:dyDescent="0.25">
      <c r="A284"/>
      <c r="B284"/>
      <c r="C284" s="198"/>
      <c r="K284"/>
      <c r="L284"/>
      <c r="M284"/>
      <c r="N284"/>
      <c r="O284"/>
      <c r="P284"/>
      <c r="Q284"/>
      <c r="R284"/>
      <c r="S284"/>
      <c r="T284"/>
      <c r="U284"/>
      <c r="V284"/>
      <c r="W284"/>
      <c r="X284"/>
      <c r="Y284"/>
      <c r="Z284"/>
      <c r="AA284"/>
      <c r="AB284"/>
      <c r="AC284"/>
      <c r="AD284"/>
      <c r="AE284"/>
      <c r="AF284"/>
      <c r="AG284"/>
      <c r="AH284"/>
      <c r="AI284"/>
      <c r="AJ284"/>
      <c r="AK284"/>
      <c r="AL284"/>
      <c r="AM284"/>
      <c r="AN284"/>
      <c r="AO284"/>
      <c r="AP284"/>
      <c r="AQ284"/>
      <c r="AR284"/>
      <c r="AS284"/>
      <c r="AT284"/>
      <c r="AU284"/>
      <c r="AV284"/>
      <c r="AW284"/>
      <c r="AX284"/>
      <c r="AY284"/>
      <c r="AZ284"/>
      <c r="BA284"/>
      <c r="BB284"/>
      <c r="BC284"/>
      <c r="BD284"/>
      <c r="BE284"/>
      <c r="BF284"/>
      <c r="BG284"/>
      <c r="BH284"/>
      <c r="BI284"/>
      <c r="BJ284"/>
      <c r="BK284"/>
      <c r="BL284"/>
      <c r="BM284"/>
      <c r="BN284"/>
      <c r="BO284"/>
      <c r="BP284"/>
      <c r="BQ284"/>
      <c r="BR284"/>
      <c r="BS284"/>
      <c r="BT284"/>
      <c r="BU284"/>
      <c r="BV284"/>
      <c r="BW284"/>
      <c r="BX284"/>
      <c r="BY284"/>
      <c r="BZ284"/>
      <c r="CA284"/>
      <c r="CB284"/>
      <c r="CC284"/>
      <c r="CD284"/>
      <c r="CE284"/>
      <c r="CF284"/>
      <c r="CG284"/>
      <c r="CH284"/>
      <c r="CI284"/>
      <c r="CJ284"/>
      <c r="CK284"/>
      <c r="CL284"/>
      <c r="CM284"/>
      <c r="CN284"/>
      <c r="CO284"/>
      <c r="CP284"/>
      <c r="CQ284"/>
      <c r="CR284"/>
      <c r="CS284"/>
      <c r="CT284"/>
      <c r="CU284"/>
      <c r="CV284"/>
      <c r="CW284"/>
      <c r="CX284"/>
      <c r="CY284"/>
      <c r="CZ284"/>
    </row>
    <row r="285" spans="1:104" s="29" customFormat="1" x14ac:dyDescent="0.25">
      <c r="A285"/>
      <c r="B285"/>
      <c r="C285" s="198"/>
      <c r="K285"/>
      <c r="L285"/>
      <c r="M285"/>
      <c r="N285"/>
      <c r="O285"/>
      <c r="P285"/>
      <c r="Q285"/>
      <c r="R285"/>
      <c r="S285"/>
      <c r="T285"/>
      <c r="U285"/>
      <c r="V285"/>
      <c r="W285"/>
      <c r="X285"/>
      <c r="Y285"/>
      <c r="Z285"/>
      <c r="AA285"/>
      <c r="AB285"/>
      <c r="AC285"/>
      <c r="AD285"/>
      <c r="AE285"/>
      <c r="AF285"/>
      <c r="AG285"/>
      <c r="AH285"/>
      <c r="AI285"/>
      <c r="AJ285"/>
      <c r="AK285"/>
      <c r="AL285"/>
      <c r="AM285"/>
      <c r="AN285"/>
      <c r="AO285"/>
      <c r="AP285"/>
      <c r="AQ285"/>
      <c r="AR285"/>
      <c r="AS285"/>
      <c r="AT285"/>
      <c r="AU285"/>
      <c r="AV285"/>
      <c r="AW285"/>
      <c r="AX285"/>
      <c r="AY285"/>
      <c r="AZ285"/>
      <c r="BA285"/>
      <c r="BB285"/>
      <c r="BC285"/>
      <c r="BD285"/>
      <c r="BE285"/>
      <c r="BF285"/>
      <c r="BG285"/>
      <c r="BH285"/>
      <c r="BI285"/>
      <c r="BJ285"/>
      <c r="BK285"/>
      <c r="BL285"/>
      <c r="BM285"/>
      <c r="BN285"/>
      <c r="BO285"/>
      <c r="BP285"/>
      <c r="BQ285"/>
      <c r="BR285"/>
      <c r="BS285"/>
      <c r="BT285"/>
      <c r="BU285"/>
      <c r="BV285"/>
      <c r="BW285"/>
      <c r="BX285"/>
      <c r="BY285"/>
      <c r="BZ285"/>
      <c r="CA285"/>
      <c r="CB285"/>
      <c r="CC285"/>
      <c r="CD285"/>
      <c r="CE285"/>
      <c r="CF285"/>
      <c r="CG285"/>
      <c r="CH285"/>
      <c r="CI285"/>
      <c r="CJ285"/>
      <c r="CK285"/>
      <c r="CL285"/>
      <c r="CM285"/>
      <c r="CN285"/>
      <c r="CO285"/>
      <c r="CP285"/>
      <c r="CQ285"/>
      <c r="CR285"/>
      <c r="CS285"/>
      <c r="CT285"/>
      <c r="CU285"/>
      <c r="CV285"/>
      <c r="CW285"/>
      <c r="CX285"/>
      <c r="CY285"/>
      <c r="CZ285"/>
    </row>
    <row r="286" spans="1:104" s="29" customFormat="1" x14ac:dyDescent="0.25">
      <c r="A286"/>
      <c r="B286"/>
      <c r="C286" s="198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  <c r="AB286"/>
      <c r="AC286"/>
      <c r="AD286"/>
      <c r="AE286"/>
      <c r="AF286"/>
      <c r="AG286"/>
      <c r="AH286"/>
      <c r="AI286"/>
      <c r="AJ286"/>
      <c r="AK286"/>
      <c r="AL286"/>
      <c r="AM286"/>
      <c r="AN286"/>
      <c r="AO286"/>
      <c r="AP286"/>
      <c r="AQ286"/>
      <c r="AR286"/>
      <c r="AS286"/>
      <c r="AT286"/>
      <c r="AU286"/>
      <c r="AV286"/>
      <c r="AW286"/>
      <c r="AX286"/>
      <c r="AY286"/>
      <c r="AZ286"/>
      <c r="BA286"/>
      <c r="BB286"/>
      <c r="BC286"/>
      <c r="BD286"/>
      <c r="BE286"/>
      <c r="BF286"/>
      <c r="BG286"/>
      <c r="BH286"/>
      <c r="BI286"/>
      <c r="BJ286"/>
      <c r="BK286"/>
      <c r="BL286"/>
      <c r="BM286"/>
      <c r="BN286"/>
      <c r="BO286"/>
      <c r="BP286"/>
      <c r="BQ286"/>
      <c r="BR286"/>
      <c r="BS286"/>
      <c r="BT286"/>
      <c r="BU286"/>
      <c r="BV286"/>
      <c r="BW286"/>
      <c r="BX286"/>
      <c r="BY286"/>
      <c r="BZ286"/>
      <c r="CA286"/>
      <c r="CB286"/>
      <c r="CC286"/>
      <c r="CD286"/>
      <c r="CE286"/>
      <c r="CF286"/>
      <c r="CG286"/>
      <c r="CH286"/>
      <c r="CI286"/>
      <c r="CJ286"/>
      <c r="CK286"/>
      <c r="CL286"/>
      <c r="CM286"/>
      <c r="CN286"/>
      <c r="CO286"/>
      <c r="CP286"/>
      <c r="CQ286"/>
      <c r="CR286"/>
      <c r="CS286"/>
      <c r="CT286"/>
      <c r="CU286"/>
      <c r="CV286"/>
      <c r="CW286"/>
      <c r="CX286"/>
      <c r="CY286"/>
      <c r="CZ286"/>
    </row>
    <row r="287" spans="1:104" s="29" customFormat="1" x14ac:dyDescent="0.25">
      <c r="A287"/>
      <c r="B287"/>
      <c r="C287" s="198"/>
      <c r="K287"/>
      <c r="L287"/>
      <c r="M287"/>
      <c r="N287"/>
      <c r="O287"/>
      <c r="P287"/>
      <c r="Q287"/>
      <c r="R287"/>
      <c r="S287"/>
      <c r="T287"/>
      <c r="U287"/>
      <c r="V287"/>
      <c r="W287"/>
      <c r="X287"/>
      <c r="Y287"/>
      <c r="Z287"/>
      <c r="AA287"/>
      <c r="AB287"/>
      <c r="AC287"/>
      <c r="AD287"/>
      <c r="AE287"/>
      <c r="AF287"/>
      <c r="AG287"/>
      <c r="AH287"/>
      <c r="AI287"/>
      <c r="AJ287"/>
      <c r="AK287"/>
      <c r="AL287"/>
      <c r="AM287"/>
      <c r="AN287"/>
      <c r="AO287"/>
      <c r="AP287"/>
      <c r="AQ287"/>
      <c r="AR287"/>
      <c r="AS287"/>
      <c r="AT287"/>
      <c r="AU287"/>
      <c r="AV287"/>
      <c r="AW287"/>
      <c r="AX287"/>
      <c r="AY287"/>
      <c r="AZ287"/>
      <c r="BA287"/>
      <c r="BB287"/>
      <c r="BC287"/>
      <c r="BD287"/>
      <c r="BE287"/>
      <c r="BF287"/>
      <c r="BG287"/>
      <c r="BH287"/>
      <c r="BI287"/>
      <c r="BJ287"/>
      <c r="BK287"/>
      <c r="BL287"/>
      <c r="BM287"/>
      <c r="BN287"/>
      <c r="BO287"/>
      <c r="BP287"/>
      <c r="BQ287"/>
      <c r="BR287"/>
      <c r="BS287"/>
      <c r="BT287"/>
      <c r="BU287"/>
      <c r="BV287"/>
      <c r="BW287"/>
      <c r="BX287"/>
      <c r="BY287"/>
      <c r="BZ287"/>
      <c r="CA287"/>
      <c r="CB287"/>
      <c r="CC287"/>
      <c r="CD287"/>
      <c r="CE287"/>
      <c r="CF287"/>
      <c r="CG287"/>
      <c r="CH287"/>
      <c r="CI287"/>
      <c r="CJ287"/>
      <c r="CK287"/>
      <c r="CL287"/>
      <c r="CM287"/>
      <c r="CN287"/>
      <c r="CO287"/>
      <c r="CP287"/>
      <c r="CQ287"/>
      <c r="CR287"/>
      <c r="CS287"/>
      <c r="CT287"/>
      <c r="CU287"/>
      <c r="CV287"/>
      <c r="CW287"/>
      <c r="CX287"/>
      <c r="CY287"/>
      <c r="CZ287"/>
    </row>
    <row r="288" spans="1:104" s="29" customFormat="1" x14ac:dyDescent="0.25">
      <c r="A288"/>
      <c r="B288"/>
      <c r="C288" s="198"/>
      <c r="K288"/>
      <c r="L288"/>
      <c r="M288"/>
      <c r="N288"/>
      <c r="O288"/>
      <c r="P288"/>
      <c r="Q288"/>
      <c r="R288"/>
      <c r="S288"/>
      <c r="T288"/>
      <c r="U288"/>
      <c r="V288"/>
      <c r="W288"/>
      <c r="X288"/>
      <c r="Y288"/>
      <c r="Z288"/>
      <c r="AA288"/>
      <c r="AB288"/>
      <c r="AC288"/>
      <c r="AD288"/>
      <c r="AE288"/>
      <c r="AF288"/>
      <c r="AG288"/>
      <c r="AH288"/>
      <c r="AI288"/>
      <c r="AJ288"/>
      <c r="AK288"/>
      <c r="AL288"/>
      <c r="AM288"/>
      <c r="AN288"/>
      <c r="AO288"/>
      <c r="AP288"/>
      <c r="AQ288"/>
      <c r="AR288"/>
      <c r="AS288"/>
      <c r="AT288"/>
      <c r="AU288"/>
      <c r="AV288"/>
      <c r="AW288"/>
      <c r="AX288"/>
      <c r="AY288"/>
      <c r="AZ288"/>
      <c r="BA288"/>
      <c r="BB288"/>
      <c r="BC288"/>
      <c r="BD288"/>
      <c r="BE288"/>
      <c r="BF288"/>
      <c r="BG288"/>
      <c r="BH288"/>
      <c r="BI288"/>
      <c r="BJ288"/>
      <c r="BK288"/>
      <c r="BL288"/>
      <c r="BM288"/>
      <c r="BN288"/>
      <c r="BO288"/>
      <c r="BP288"/>
      <c r="BQ288"/>
      <c r="BR288"/>
      <c r="BS288"/>
      <c r="BT288"/>
      <c r="BU288"/>
      <c r="BV288"/>
      <c r="BW288"/>
      <c r="BX288"/>
      <c r="BY288"/>
      <c r="BZ288"/>
      <c r="CA288"/>
      <c r="CB288"/>
      <c r="CC288"/>
      <c r="CD288"/>
      <c r="CE288"/>
      <c r="CF288"/>
      <c r="CG288"/>
      <c r="CH288"/>
      <c r="CI288"/>
      <c r="CJ288"/>
      <c r="CK288"/>
      <c r="CL288"/>
      <c r="CM288"/>
      <c r="CN288"/>
      <c r="CO288"/>
      <c r="CP288"/>
      <c r="CQ288"/>
      <c r="CR288"/>
      <c r="CS288"/>
      <c r="CT288"/>
      <c r="CU288"/>
      <c r="CV288"/>
      <c r="CW288"/>
      <c r="CX288"/>
      <c r="CY288"/>
      <c r="CZ288"/>
    </row>
    <row r="289" spans="1:104" s="29" customFormat="1" x14ac:dyDescent="0.25">
      <c r="A289"/>
      <c r="B289"/>
      <c r="C289" s="198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  <c r="AB289"/>
      <c r="AC289"/>
      <c r="AD289"/>
      <c r="AE289"/>
      <c r="AF289"/>
      <c r="AG289"/>
      <c r="AH289"/>
      <c r="AI289"/>
      <c r="AJ289"/>
      <c r="AK289"/>
      <c r="AL289"/>
      <c r="AM289"/>
      <c r="AN289"/>
      <c r="AO289"/>
      <c r="AP289"/>
      <c r="AQ289"/>
      <c r="AR289"/>
      <c r="AS289"/>
      <c r="AT289"/>
      <c r="AU289"/>
      <c r="AV289"/>
      <c r="AW289"/>
      <c r="AX289"/>
      <c r="AY289"/>
      <c r="AZ289"/>
      <c r="BA289"/>
      <c r="BB289"/>
      <c r="BC289"/>
      <c r="BD289"/>
      <c r="BE289"/>
      <c r="BF289"/>
      <c r="BG289"/>
      <c r="BH289"/>
      <c r="BI289"/>
      <c r="BJ289"/>
      <c r="BK289"/>
      <c r="BL289"/>
      <c r="BM289"/>
      <c r="BN289"/>
      <c r="BO289"/>
      <c r="BP289"/>
      <c r="BQ289"/>
      <c r="BR289"/>
      <c r="BS289"/>
      <c r="BT289"/>
      <c r="BU289"/>
      <c r="BV289"/>
      <c r="BW289"/>
      <c r="BX289"/>
      <c r="BY289"/>
      <c r="BZ289"/>
      <c r="CA289"/>
      <c r="CB289"/>
      <c r="CC289"/>
      <c r="CD289"/>
      <c r="CE289"/>
      <c r="CF289"/>
      <c r="CG289"/>
      <c r="CH289"/>
      <c r="CI289"/>
      <c r="CJ289"/>
      <c r="CK289"/>
      <c r="CL289"/>
      <c r="CM289"/>
      <c r="CN289"/>
      <c r="CO289"/>
      <c r="CP289"/>
      <c r="CQ289"/>
      <c r="CR289"/>
      <c r="CS289"/>
      <c r="CT289"/>
      <c r="CU289"/>
      <c r="CV289"/>
      <c r="CW289"/>
      <c r="CX289"/>
      <c r="CY289"/>
      <c r="CZ289"/>
    </row>
    <row r="290" spans="1:104" s="29" customFormat="1" x14ac:dyDescent="0.25">
      <c r="A290"/>
      <c r="B290"/>
      <c r="C290" s="198"/>
      <c r="K290"/>
      <c r="L290"/>
      <c r="M290"/>
      <c r="N290"/>
      <c r="O290"/>
      <c r="P290"/>
      <c r="Q290"/>
      <c r="R290"/>
      <c r="S290"/>
      <c r="T290"/>
      <c r="U290"/>
      <c r="V290"/>
      <c r="W290"/>
      <c r="X290"/>
      <c r="Y290"/>
      <c r="Z290"/>
      <c r="AA290"/>
      <c r="AB290"/>
      <c r="AC290"/>
      <c r="AD290"/>
      <c r="AE290"/>
      <c r="AF290"/>
      <c r="AG290"/>
      <c r="AH290"/>
      <c r="AI290"/>
      <c r="AJ290"/>
      <c r="AK290"/>
      <c r="AL290"/>
      <c r="AM290"/>
      <c r="AN290"/>
      <c r="AO290"/>
      <c r="AP290"/>
      <c r="AQ290"/>
      <c r="AR290"/>
      <c r="AS290"/>
      <c r="AT290"/>
      <c r="AU290"/>
      <c r="AV290"/>
      <c r="AW290"/>
      <c r="AX290"/>
      <c r="AY290"/>
      <c r="AZ290"/>
      <c r="BA290"/>
      <c r="BB290"/>
      <c r="BC290"/>
      <c r="BD290"/>
      <c r="BE290"/>
      <c r="BF290"/>
      <c r="BG290"/>
      <c r="BH290"/>
      <c r="BI290"/>
      <c r="BJ290"/>
      <c r="BK290"/>
      <c r="BL290"/>
      <c r="BM290"/>
      <c r="BN290"/>
      <c r="BO290"/>
      <c r="BP290"/>
      <c r="BQ290"/>
      <c r="BR290"/>
      <c r="BS290"/>
      <c r="BT290"/>
      <c r="BU290"/>
      <c r="BV290"/>
      <c r="BW290"/>
      <c r="BX290"/>
      <c r="BY290"/>
      <c r="BZ290"/>
      <c r="CA290"/>
      <c r="CB290"/>
      <c r="CC290"/>
      <c r="CD290"/>
      <c r="CE290"/>
      <c r="CF290"/>
      <c r="CG290"/>
      <c r="CH290"/>
      <c r="CI290"/>
      <c r="CJ290"/>
      <c r="CK290"/>
      <c r="CL290"/>
      <c r="CM290"/>
      <c r="CN290"/>
      <c r="CO290"/>
      <c r="CP290"/>
      <c r="CQ290"/>
      <c r="CR290"/>
      <c r="CS290"/>
      <c r="CT290"/>
      <c r="CU290"/>
      <c r="CV290"/>
      <c r="CW290"/>
      <c r="CX290"/>
      <c r="CY290"/>
      <c r="CZ290"/>
    </row>
    <row r="291" spans="1:104" s="29" customFormat="1" x14ac:dyDescent="0.25">
      <c r="A291"/>
      <c r="B291"/>
      <c r="C291" s="198"/>
      <c r="K291"/>
      <c r="L291"/>
      <c r="M291"/>
      <c r="N291"/>
      <c r="O291"/>
      <c r="P291"/>
      <c r="Q291"/>
      <c r="R291"/>
      <c r="S291"/>
      <c r="T291"/>
      <c r="U291"/>
      <c r="V291"/>
      <c r="W291"/>
      <c r="X291"/>
      <c r="Y291"/>
      <c r="Z291"/>
      <c r="AA291"/>
      <c r="AB291"/>
      <c r="AC291"/>
      <c r="AD291"/>
      <c r="AE291"/>
      <c r="AF291"/>
      <c r="AG291"/>
      <c r="AH291"/>
      <c r="AI291"/>
      <c r="AJ291"/>
      <c r="AK291"/>
      <c r="AL291"/>
      <c r="AM291"/>
      <c r="AN291"/>
      <c r="AO291"/>
      <c r="AP291"/>
      <c r="AQ291"/>
      <c r="AR291"/>
      <c r="AS291"/>
      <c r="AT291"/>
      <c r="AU291"/>
      <c r="AV291"/>
      <c r="AW291"/>
      <c r="AX291"/>
      <c r="AY291"/>
      <c r="AZ291"/>
      <c r="BA291"/>
      <c r="BB291"/>
      <c r="BC291"/>
      <c r="BD291"/>
      <c r="BE291"/>
      <c r="BF291"/>
      <c r="BG291"/>
      <c r="BH291"/>
      <c r="BI291"/>
      <c r="BJ291"/>
      <c r="BK291"/>
      <c r="BL291"/>
      <c r="BM291"/>
      <c r="BN291"/>
      <c r="BO291"/>
      <c r="BP291"/>
      <c r="BQ291"/>
      <c r="BR291"/>
      <c r="BS291"/>
      <c r="BT291"/>
      <c r="BU291"/>
      <c r="BV291"/>
      <c r="BW291"/>
      <c r="BX291"/>
      <c r="BY291"/>
      <c r="BZ291"/>
      <c r="CA291"/>
      <c r="CB291"/>
      <c r="CC291"/>
      <c r="CD291"/>
      <c r="CE291"/>
      <c r="CF291"/>
      <c r="CG291"/>
      <c r="CH291"/>
      <c r="CI291"/>
      <c r="CJ291"/>
      <c r="CK291"/>
      <c r="CL291"/>
      <c r="CM291"/>
      <c r="CN291"/>
      <c r="CO291"/>
      <c r="CP291"/>
      <c r="CQ291"/>
      <c r="CR291"/>
      <c r="CS291"/>
      <c r="CT291"/>
      <c r="CU291"/>
      <c r="CV291"/>
      <c r="CW291"/>
      <c r="CX291"/>
      <c r="CY291"/>
      <c r="CZ291"/>
    </row>
    <row r="292" spans="1:104" s="29" customFormat="1" x14ac:dyDescent="0.25">
      <c r="A292"/>
      <c r="B292"/>
      <c r="C292" s="198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  <c r="AB292"/>
      <c r="AC292"/>
      <c r="AD292"/>
      <c r="AE292"/>
      <c r="AF292"/>
      <c r="AG292"/>
      <c r="AH292"/>
      <c r="AI292"/>
      <c r="AJ292"/>
      <c r="AK292"/>
      <c r="AL292"/>
      <c r="AM292"/>
      <c r="AN292"/>
      <c r="AO292"/>
      <c r="AP292"/>
      <c r="AQ292"/>
      <c r="AR292"/>
      <c r="AS292"/>
      <c r="AT292"/>
      <c r="AU292"/>
      <c r="AV292"/>
      <c r="AW292"/>
      <c r="AX292"/>
      <c r="AY292"/>
      <c r="AZ292"/>
      <c r="BA292"/>
      <c r="BB292"/>
      <c r="BC292"/>
      <c r="BD292"/>
      <c r="BE292"/>
      <c r="BF292"/>
      <c r="BG292"/>
      <c r="BH292"/>
      <c r="BI292"/>
      <c r="BJ292"/>
      <c r="BK292"/>
      <c r="BL292"/>
      <c r="BM292"/>
      <c r="BN292"/>
      <c r="BO292"/>
      <c r="BP292"/>
      <c r="BQ292"/>
      <c r="BR292"/>
      <c r="BS292"/>
      <c r="BT292"/>
      <c r="BU292"/>
      <c r="BV292"/>
      <c r="BW292"/>
      <c r="BX292"/>
      <c r="BY292"/>
      <c r="BZ292"/>
      <c r="CA292"/>
      <c r="CB292"/>
      <c r="CC292"/>
      <c r="CD292"/>
      <c r="CE292"/>
      <c r="CF292"/>
      <c r="CG292"/>
      <c r="CH292"/>
      <c r="CI292"/>
      <c r="CJ292"/>
      <c r="CK292"/>
      <c r="CL292"/>
      <c r="CM292"/>
      <c r="CN292"/>
      <c r="CO292"/>
      <c r="CP292"/>
      <c r="CQ292"/>
      <c r="CR292"/>
      <c r="CS292"/>
      <c r="CT292"/>
      <c r="CU292"/>
      <c r="CV292"/>
      <c r="CW292"/>
      <c r="CX292"/>
      <c r="CY292"/>
      <c r="CZ292"/>
    </row>
    <row r="293" spans="1:104" s="29" customFormat="1" x14ac:dyDescent="0.25">
      <c r="A293"/>
      <c r="B293"/>
      <c r="C293" s="198"/>
      <c r="K293"/>
      <c r="L293"/>
      <c r="M293"/>
      <c r="N293"/>
      <c r="O293"/>
      <c r="P293"/>
      <c r="Q293"/>
      <c r="R293"/>
      <c r="S293"/>
      <c r="T293"/>
      <c r="U293"/>
      <c r="V293"/>
      <c r="W293"/>
      <c r="X293"/>
      <c r="Y293"/>
      <c r="Z293"/>
      <c r="AA293"/>
      <c r="AB293"/>
      <c r="AC293"/>
      <c r="AD293"/>
      <c r="AE293"/>
      <c r="AF293"/>
      <c r="AG293"/>
      <c r="AH293"/>
      <c r="AI293"/>
      <c r="AJ293"/>
      <c r="AK293"/>
      <c r="AL293"/>
      <c r="AM293"/>
      <c r="AN293"/>
      <c r="AO293"/>
      <c r="AP293"/>
      <c r="AQ293"/>
      <c r="AR293"/>
      <c r="AS293"/>
      <c r="AT293"/>
      <c r="AU293"/>
      <c r="AV293"/>
      <c r="AW293"/>
      <c r="AX293"/>
      <c r="AY293"/>
      <c r="AZ293"/>
      <c r="BA293"/>
      <c r="BB293"/>
      <c r="BC293"/>
      <c r="BD293"/>
      <c r="BE293"/>
      <c r="BF293"/>
      <c r="BG293"/>
      <c r="BH293"/>
      <c r="BI293"/>
      <c r="BJ293"/>
      <c r="BK293"/>
      <c r="BL293"/>
      <c r="BM293"/>
      <c r="BN293"/>
      <c r="BO293"/>
      <c r="BP293"/>
      <c r="BQ293"/>
      <c r="BR293"/>
      <c r="BS293"/>
      <c r="BT293"/>
      <c r="BU293"/>
      <c r="BV293"/>
      <c r="BW293"/>
      <c r="BX293"/>
      <c r="BY293"/>
      <c r="BZ293"/>
      <c r="CA293"/>
      <c r="CB293"/>
      <c r="CC293"/>
      <c r="CD293"/>
      <c r="CE293"/>
      <c r="CF293"/>
      <c r="CG293"/>
      <c r="CH293"/>
      <c r="CI293"/>
      <c r="CJ293"/>
      <c r="CK293"/>
      <c r="CL293"/>
      <c r="CM293"/>
      <c r="CN293"/>
      <c r="CO293"/>
      <c r="CP293"/>
      <c r="CQ293"/>
      <c r="CR293"/>
      <c r="CS293"/>
      <c r="CT293"/>
      <c r="CU293"/>
      <c r="CV293"/>
      <c r="CW293"/>
      <c r="CX293"/>
      <c r="CY293"/>
      <c r="CZ293"/>
    </row>
    <row r="294" spans="1:104" s="29" customFormat="1" x14ac:dyDescent="0.25">
      <c r="A294"/>
      <c r="B294"/>
      <c r="C294" s="198"/>
      <c r="K294"/>
      <c r="L294"/>
      <c r="M294"/>
      <c r="N294"/>
      <c r="O294"/>
      <c r="P294"/>
      <c r="Q294"/>
      <c r="R294"/>
      <c r="S294"/>
      <c r="T294"/>
      <c r="U294"/>
      <c r="V294"/>
      <c r="W294"/>
      <c r="X294"/>
      <c r="Y294"/>
      <c r="Z294"/>
      <c r="AA294"/>
      <c r="AB294"/>
      <c r="AC294"/>
      <c r="AD294"/>
      <c r="AE294"/>
      <c r="AF294"/>
      <c r="AG294"/>
      <c r="AH294"/>
      <c r="AI294"/>
      <c r="AJ294"/>
      <c r="AK294"/>
      <c r="AL294"/>
      <c r="AM294"/>
      <c r="AN294"/>
      <c r="AO294"/>
      <c r="AP294"/>
      <c r="AQ294"/>
      <c r="AR294"/>
      <c r="AS294"/>
      <c r="AT294"/>
      <c r="AU294"/>
      <c r="AV294"/>
      <c r="AW294"/>
      <c r="AX294"/>
      <c r="AY294"/>
      <c r="AZ294"/>
      <c r="BA294"/>
      <c r="BB294"/>
      <c r="BC294"/>
      <c r="BD294"/>
      <c r="BE294"/>
      <c r="BF294"/>
      <c r="BG294"/>
      <c r="BH294"/>
      <c r="BI294"/>
      <c r="BJ294"/>
      <c r="BK294"/>
      <c r="BL294"/>
      <c r="BM294"/>
      <c r="BN294"/>
      <c r="BO294"/>
      <c r="BP294"/>
      <c r="BQ294"/>
      <c r="BR294"/>
      <c r="BS294"/>
      <c r="BT294"/>
      <c r="BU294"/>
      <c r="BV294"/>
      <c r="BW294"/>
      <c r="BX294"/>
      <c r="BY294"/>
      <c r="BZ294"/>
      <c r="CA294"/>
      <c r="CB294"/>
      <c r="CC294"/>
      <c r="CD294"/>
      <c r="CE294"/>
      <c r="CF294"/>
      <c r="CG294"/>
      <c r="CH294"/>
      <c r="CI294"/>
      <c r="CJ294"/>
      <c r="CK294"/>
      <c r="CL294"/>
      <c r="CM294"/>
      <c r="CN294"/>
      <c r="CO294"/>
      <c r="CP294"/>
      <c r="CQ294"/>
      <c r="CR294"/>
      <c r="CS294"/>
      <c r="CT294"/>
      <c r="CU294"/>
      <c r="CV294"/>
      <c r="CW294"/>
      <c r="CX294"/>
      <c r="CY294"/>
      <c r="CZ294"/>
    </row>
    <row r="295" spans="1:104" s="29" customFormat="1" x14ac:dyDescent="0.25">
      <c r="A295"/>
      <c r="B295"/>
      <c r="C295" s="198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  <c r="AB295"/>
      <c r="AC295"/>
      <c r="AD295"/>
      <c r="AE295"/>
      <c r="AF295"/>
      <c r="AG295"/>
      <c r="AH295"/>
      <c r="AI295"/>
      <c r="AJ295"/>
      <c r="AK295"/>
      <c r="AL295"/>
      <c r="AM295"/>
      <c r="AN295"/>
      <c r="AO295"/>
      <c r="AP295"/>
      <c r="AQ295"/>
      <c r="AR295"/>
      <c r="AS295"/>
      <c r="AT295"/>
      <c r="AU295"/>
      <c r="AV295"/>
      <c r="AW295"/>
      <c r="AX295"/>
      <c r="AY295"/>
      <c r="AZ295"/>
      <c r="BA295"/>
      <c r="BB295"/>
      <c r="BC295"/>
      <c r="BD295"/>
      <c r="BE295"/>
      <c r="BF295"/>
      <c r="BG295"/>
      <c r="BH295"/>
      <c r="BI295"/>
      <c r="BJ295"/>
      <c r="BK295"/>
      <c r="BL295"/>
      <c r="BM295"/>
      <c r="BN295"/>
      <c r="BO295"/>
      <c r="BP295"/>
      <c r="BQ295"/>
      <c r="BR295"/>
      <c r="BS295"/>
      <c r="BT295"/>
      <c r="BU295"/>
      <c r="BV295"/>
      <c r="BW295"/>
      <c r="BX295"/>
      <c r="BY295"/>
      <c r="BZ295"/>
      <c r="CA295"/>
      <c r="CB295"/>
      <c r="CC295"/>
      <c r="CD295"/>
      <c r="CE295"/>
      <c r="CF295"/>
      <c r="CG295"/>
      <c r="CH295"/>
      <c r="CI295"/>
      <c r="CJ295"/>
      <c r="CK295"/>
      <c r="CL295"/>
      <c r="CM295"/>
      <c r="CN295"/>
      <c r="CO295"/>
      <c r="CP295"/>
      <c r="CQ295"/>
      <c r="CR295"/>
      <c r="CS295"/>
      <c r="CT295"/>
      <c r="CU295"/>
      <c r="CV295"/>
      <c r="CW295"/>
      <c r="CX295"/>
      <c r="CY295"/>
      <c r="CZ295"/>
    </row>
    <row r="296" spans="1:104" s="29" customFormat="1" x14ac:dyDescent="0.25">
      <c r="A296"/>
      <c r="B296"/>
      <c r="C296" s="198"/>
      <c r="K296"/>
      <c r="L296"/>
      <c r="M296"/>
      <c r="N296"/>
      <c r="O296"/>
      <c r="P296"/>
      <c r="Q296"/>
      <c r="R296"/>
      <c r="S296"/>
      <c r="T296"/>
      <c r="U296"/>
      <c r="V296"/>
      <c r="W296"/>
      <c r="X296"/>
      <c r="Y296"/>
      <c r="Z296"/>
      <c r="AA296"/>
      <c r="AB296"/>
      <c r="AC296"/>
      <c r="AD296"/>
      <c r="AE296"/>
      <c r="AF296"/>
      <c r="AG296"/>
      <c r="AH296"/>
      <c r="AI296"/>
      <c r="AJ296"/>
      <c r="AK296"/>
      <c r="AL296"/>
      <c r="AM296"/>
      <c r="AN296"/>
      <c r="AO296"/>
      <c r="AP296"/>
      <c r="AQ296"/>
      <c r="AR296"/>
      <c r="AS296"/>
      <c r="AT296"/>
      <c r="AU296"/>
      <c r="AV296"/>
      <c r="AW296"/>
      <c r="AX296"/>
      <c r="AY296"/>
      <c r="AZ296"/>
      <c r="BA296"/>
      <c r="BB296"/>
      <c r="BC296"/>
      <c r="BD296"/>
      <c r="BE296"/>
      <c r="BF296"/>
      <c r="BG296"/>
      <c r="BH296"/>
      <c r="BI296"/>
      <c r="BJ296"/>
      <c r="BK296"/>
      <c r="BL296"/>
      <c r="BM296"/>
      <c r="BN296"/>
      <c r="BO296"/>
      <c r="BP296"/>
      <c r="BQ296"/>
      <c r="BR296"/>
      <c r="BS296"/>
      <c r="BT296"/>
      <c r="BU296"/>
      <c r="BV296"/>
      <c r="BW296"/>
      <c r="BX296"/>
      <c r="BY296"/>
      <c r="BZ296"/>
      <c r="CA296"/>
      <c r="CB296"/>
      <c r="CC296"/>
      <c r="CD296"/>
      <c r="CE296"/>
      <c r="CF296"/>
      <c r="CG296"/>
      <c r="CH296"/>
      <c r="CI296"/>
      <c r="CJ296"/>
      <c r="CK296"/>
      <c r="CL296"/>
      <c r="CM296"/>
      <c r="CN296"/>
      <c r="CO296"/>
      <c r="CP296"/>
      <c r="CQ296"/>
      <c r="CR296"/>
      <c r="CS296"/>
      <c r="CT296"/>
      <c r="CU296"/>
      <c r="CV296"/>
      <c r="CW296"/>
      <c r="CX296"/>
      <c r="CY296"/>
      <c r="CZ296"/>
    </row>
    <row r="297" spans="1:104" s="29" customFormat="1" x14ac:dyDescent="0.25">
      <c r="A297"/>
      <c r="B297"/>
      <c r="C297" s="198"/>
      <c r="K297"/>
      <c r="L297"/>
      <c r="M297"/>
      <c r="N297"/>
      <c r="O297"/>
      <c r="P297"/>
      <c r="Q297"/>
      <c r="R297"/>
      <c r="S297"/>
      <c r="T297"/>
      <c r="U297"/>
      <c r="V297"/>
      <c r="W297"/>
      <c r="X297"/>
      <c r="Y297"/>
      <c r="Z297"/>
      <c r="AA297"/>
      <c r="AB297"/>
      <c r="AC297"/>
      <c r="AD297"/>
      <c r="AE297"/>
      <c r="AF297"/>
      <c r="AG297"/>
      <c r="AH297"/>
      <c r="AI297"/>
      <c r="AJ297"/>
      <c r="AK297"/>
      <c r="AL297"/>
      <c r="AM297"/>
      <c r="AN297"/>
      <c r="AO297"/>
      <c r="AP297"/>
      <c r="AQ297"/>
      <c r="AR297"/>
      <c r="AS297"/>
      <c r="AT297"/>
      <c r="AU297"/>
      <c r="AV297"/>
      <c r="AW297"/>
      <c r="AX297"/>
      <c r="AY297"/>
      <c r="AZ297"/>
      <c r="BA297"/>
      <c r="BB297"/>
      <c r="BC297"/>
      <c r="BD297"/>
      <c r="BE297"/>
      <c r="BF297"/>
      <c r="BG297"/>
      <c r="BH297"/>
      <c r="BI297"/>
      <c r="BJ297"/>
      <c r="BK297"/>
      <c r="BL297"/>
      <c r="BM297"/>
      <c r="BN297"/>
      <c r="BO297"/>
      <c r="BP297"/>
      <c r="BQ297"/>
      <c r="BR297"/>
      <c r="BS297"/>
      <c r="BT297"/>
      <c r="BU297"/>
      <c r="BV297"/>
      <c r="BW297"/>
      <c r="BX297"/>
      <c r="BY297"/>
      <c r="BZ297"/>
      <c r="CA297"/>
      <c r="CB297"/>
      <c r="CC297"/>
      <c r="CD297"/>
      <c r="CE297"/>
      <c r="CF297"/>
      <c r="CG297"/>
      <c r="CH297"/>
      <c r="CI297"/>
      <c r="CJ297"/>
      <c r="CK297"/>
      <c r="CL297"/>
      <c r="CM297"/>
      <c r="CN297"/>
      <c r="CO297"/>
      <c r="CP297"/>
      <c r="CQ297"/>
      <c r="CR297"/>
      <c r="CS297"/>
      <c r="CT297"/>
      <c r="CU297"/>
      <c r="CV297"/>
      <c r="CW297"/>
      <c r="CX297"/>
      <c r="CY297"/>
      <c r="CZ297"/>
    </row>
    <row r="298" spans="1:104" s="29" customFormat="1" x14ac:dyDescent="0.25">
      <c r="A298"/>
      <c r="B298"/>
      <c r="C298" s="1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  <c r="AB298"/>
      <c r="AC298"/>
      <c r="AD298"/>
      <c r="AE298"/>
      <c r="AF298"/>
      <c r="AG298"/>
      <c r="AH298"/>
      <c r="AI298"/>
      <c r="AJ298"/>
      <c r="AK298"/>
      <c r="AL298"/>
      <c r="AM298"/>
      <c r="AN298"/>
      <c r="AO298"/>
      <c r="AP298"/>
      <c r="AQ298"/>
      <c r="AR298"/>
      <c r="AS298"/>
      <c r="AT298"/>
      <c r="AU298"/>
      <c r="AV298"/>
      <c r="AW298"/>
      <c r="AX298"/>
      <c r="AY298"/>
      <c r="AZ298"/>
      <c r="BA298"/>
      <c r="BB298"/>
      <c r="BC298"/>
      <c r="BD298"/>
      <c r="BE298"/>
      <c r="BF298"/>
      <c r="BG298"/>
      <c r="BH298"/>
      <c r="BI298"/>
      <c r="BJ298"/>
      <c r="BK298"/>
      <c r="BL298"/>
      <c r="BM298"/>
      <c r="BN298"/>
      <c r="BO298"/>
      <c r="BP298"/>
      <c r="BQ298"/>
      <c r="BR298"/>
      <c r="BS298"/>
      <c r="BT298"/>
      <c r="BU298"/>
      <c r="BV298"/>
      <c r="BW298"/>
      <c r="BX298"/>
      <c r="BY298"/>
      <c r="BZ298"/>
      <c r="CA298"/>
      <c r="CB298"/>
      <c r="CC298"/>
      <c r="CD298"/>
      <c r="CE298"/>
      <c r="CF298"/>
      <c r="CG298"/>
      <c r="CH298"/>
      <c r="CI298"/>
      <c r="CJ298"/>
      <c r="CK298"/>
      <c r="CL298"/>
      <c r="CM298"/>
      <c r="CN298"/>
      <c r="CO298"/>
      <c r="CP298"/>
      <c r="CQ298"/>
      <c r="CR298"/>
      <c r="CS298"/>
      <c r="CT298"/>
      <c r="CU298"/>
      <c r="CV298"/>
      <c r="CW298"/>
      <c r="CX298"/>
      <c r="CY298"/>
      <c r="CZ298"/>
    </row>
    <row r="299" spans="1:104" s="29" customFormat="1" x14ac:dyDescent="0.25">
      <c r="A299"/>
      <c r="B299"/>
      <c r="C299" s="198"/>
      <c r="K299"/>
      <c r="L299"/>
      <c r="M299"/>
      <c r="N299"/>
      <c r="O299"/>
      <c r="P299"/>
      <c r="Q299"/>
      <c r="R299"/>
      <c r="S299"/>
      <c r="T299"/>
      <c r="U299"/>
      <c r="V299"/>
      <c r="W299"/>
      <c r="X299"/>
      <c r="Y299"/>
      <c r="Z299"/>
      <c r="AA299"/>
      <c r="AB299"/>
      <c r="AC299"/>
      <c r="AD299"/>
      <c r="AE299"/>
      <c r="AF299"/>
      <c r="AG299"/>
      <c r="AH299"/>
      <c r="AI299"/>
      <c r="AJ299"/>
      <c r="AK299"/>
      <c r="AL299"/>
      <c r="AM299"/>
      <c r="AN299"/>
      <c r="AO299"/>
      <c r="AP299"/>
      <c r="AQ299"/>
      <c r="AR299"/>
      <c r="AS299"/>
      <c r="AT299"/>
      <c r="AU299"/>
      <c r="AV299"/>
      <c r="AW299"/>
      <c r="AX299"/>
      <c r="AY299"/>
      <c r="AZ299"/>
      <c r="BA299"/>
      <c r="BB299"/>
      <c r="BC299"/>
      <c r="BD299"/>
      <c r="BE299"/>
      <c r="BF299"/>
      <c r="BG299"/>
      <c r="BH299"/>
      <c r="BI299"/>
      <c r="BJ299"/>
      <c r="BK299"/>
      <c r="BL299"/>
      <c r="BM299"/>
      <c r="BN299"/>
      <c r="BO299"/>
      <c r="BP299"/>
      <c r="BQ299"/>
      <c r="BR299"/>
      <c r="BS299"/>
      <c r="BT299"/>
      <c r="BU299"/>
      <c r="BV299"/>
      <c r="BW299"/>
      <c r="BX299"/>
      <c r="BY299"/>
      <c r="BZ299"/>
      <c r="CA299"/>
      <c r="CB299"/>
      <c r="CC299"/>
      <c r="CD299"/>
      <c r="CE299"/>
      <c r="CF299"/>
      <c r="CG299"/>
      <c r="CH299"/>
      <c r="CI299"/>
      <c r="CJ299"/>
      <c r="CK299"/>
      <c r="CL299"/>
      <c r="CM299"/>
      <c r="CN299"/>
      <c r="CO299"/>
      <c r="CP299"/>
      <c r="CQ299"/>
      <c r="CR299"/>
      <c r="CS299"/>
      <c r="CT299"/>
      <c r="CU299"/>
      <c r="CV299"/>
      <c r="CW299"/>
      <c r="CX299"/>
      <c r="CY299"/>
      <c r="CZ299"/>
    </row>
    <row r="300" spans="1:104" s="29" customFormat="1" x14ac:dyDescent="0.25">
      <c r="A300"/>
      <c r="B300"/>
      <c r="C300" s="198"/>
      <c r="K300"/>
      <c r="L300"/>
      <c r="M300"/>
      <c r="N300"/>
      <c r="O300"/>
      <c r="P300"/>
      <c r="Q300"/>
      <c r="R300"/>
      <c r="S300"/>
      <c r="T300"/>
      <c r="U300"/>
      <c r="V300"/>
      <c r="W300"/>
      <c r="X300"/>
      <c r="Y300"/>
      <c r="Z300"/>
      <c r="AA300"/>
      <c r="AB300"/>
      <c r="AC300"/>
      <c r="AD300"/>
      <c r="AE300"/>
      <c r="AF300"/>
      <c r="AG300"/>
      <c r="AH300"/>
      <c r="AI300"/>
      <c r="AJ300"/>
      <c r="AK300"/>
      <c r="AL300"/>
      <c r="AM300"/>
      <c r="AN300"/>
      <c r="AO300"/>
      <c r="AP300"/>
      <c r="AQ300"/>
      <c r="AR300"/>
      <c r="AS300"/>
      <c r="AT300"/>
      <c r="AU300"/>
      <c r="AV300"/>
      <c r="AW300"/>
      <c r="AX300"/>
      <c r="AY300"/>
      <c r="AZ300"/>
      <c r="BA300"/>
      <c r="BB300"/>
      <c r="BC300"/>
      <c r="BD300"/>
      <c r="BE300"/>
      <c r="BF300"/>
      <c r="BG300"/>
      <c r="BH300"/>
      <c r="BI300"/>
      <c r="BJ300"/>
      <c r="BK300"/>
      <c r="BL300"/>
      <c r="BM300"/>
      <c r="BN300"/>
      <c r="BO300"/>
      <c r="BP300"/>
      <c r="BQ300"/>
      <c r="BR300"/>
      <c r="BS300"/>
      <c r="BT300"/>
      <c r="BU300"/>
      <c r="BV300"/>
      <c r="BW300"/>
      <c r="BX300"/>
      <c r="BY300"/>
      <c r="BZ300"/>
      <c r="CA300"/>
      <c r="CB300"/>
      <c r="CC300"/>
      <c r="CD300"/>
      <c r="CE300"/>
      <c r="CF300"/>
      <c r="CG300"/>
      <c r="CH300"/>
      <c r="CI300"/>
      <c r="CJ300"/>
      <c r="CK300"/>
      <c r="CL300"/>
      <c r="CM300"/>
      <c r="CN300"/>
      <c r="CO300"/>
      <c r="CP300"/>
      <c r="CQ300"/>
      <c r="CR300"/>
      <c r="CS300"/>
      <c r="CT300"/>
      <c r="CU300"/>
      <c r="CV300"/>
      <c r="CW300"/>
      <c r="CX300"/>
      <c r="CY300"/>
      <c r="CZ300"/>
    </row>
    <row r="301" spans="1:104" s="29" customFormat="1" x14ac:dyDescent="0.25">
      <c r="A301"/>
      <c r="B301"/>
      <c r="C301" s="198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  <c r="AB301"/>
      <c r="AC301"/>
      <c r="AD301"/>
      <c r="AE301"/>
      <c r="AF301"/>
      <c r="AG301"/>
      <c r="AH301"/>
      <c r="AI301"/>
      <c r="AJ301"/>
      <c r="AK301"/>
      <c r="AL301"/>
      <c r="AM301"/>
      <c r="AN301"/>
      <c r="AO301"/>
      <c r="AP301"/>
      <c r="AQ301"/>
      <c r="AR301"/>
      <c r="AS301"/>
      <c r="AT301"/>
      <c r="AU301"/>
      <c r="AV301"/>
      <c r="AW301"/>
      <c r="AX301"/>
      <c r="AY301"/>
      <c r="AZ301"/>
      <c r="BA301"/>
      <c r="BB301"/>
      <c r="BC301"/>
      <c r="BD301"/>
      <c r="BE301"/>
      <c r="BF301"/>
      <c r="BG301"/>
      <c r="BH301"/>
      <c r="BI301"/>
      <c r="BJ301"/>
      <c r="BK301"/>
      <c r="BL301"/>
      <c r="BM301"/>
      <c r="BN301"/>
      <c r="BO301"/>
      <c r="BP301"/>
      <c r="BQ301"/>
      <c r="BR301"/>
      <c r="BS301"/>
      <c r="BT301"/>
      <c r="BU301"/>
      <c r="BV301"/>
      <c r="BW301"/>
      <c r="BX301"/>
      <c r="BY301"/>
      <c r="BZ301"/>
      <c r="CA301"/>
      <c r="CB301"/>
      <c r="CC301"/>
      <c r="CD301"/>
      <c r="CE301"/>
      <c r="CF301"/>
      <c r="CG301"/>
      <c r="CH301"/>
      <c r="CI301"/>
      <c r="CJ301"/>
      <c r="CK301"/>
      <c r="CL301"/>
      <c r="CM301"/>
      <c r="CN301"/>
      <c r="CO301"/>
      <c r="CP301"/>
      <c r="CQ301"/>
      <c r="CR301"/>
      <c r="CS301"/>
      <c r="CT301"/>
      <c r="CU301"/>
      <c r="CV301"/>
      <c r="CW301"/>
      <c r="CX301"/>
      <c r="CY301"/>
      <c r="CZ301"/>
    </row>
    <row r="302" spans="1:104" s="29" customFormat="1" x14ac:dyDescent="0.25">
      <c r="A302"/>
      <c r="B302"/>
      <c r="C302" s="198"/>
      <c r="K302"/>
      <c r="L302"/>
      <c r="M302"/>
      <c r="N302"/>
      <c r="O302"/>
      <c r="P302"/>
      <c r="Q302"/>
      <c r="R302"/>
      <c r="S302"/>
      <c r="T302"/>
      <c r="U302"/>
      <c r="V302"/>
      <c r="W302"/>
      <c r="X302"/>
      <c r="Y302"/>
      <c r="Z302"/>
      <c r="AA302"/>
      <c r="AB302"/>
      <c r="AC302"/>
      <c r="AD302"/>
      <c r="AE302"/>
      <c r="AF302"/>
      <c r="AG302"/>
      <c r="AH302"/>
      <c r="AI302"/>
      <c r="AJ302"/>
      <c r="AK302"/>
      <c r="AL302"/>
      <c r="AM302"/>
      <c r="AN302"/>
      <c r="AO302"/>
      <c r="AP302"/>
      <c r="AQ302"/>
      <c r="AR302"/>
      <c r="AS302"/>
      <c r="AT302"/>
      <c r="AU302"/>
      <c r="AV302"/>
      <c r="AW302"/>
      <c r="AX302"/>
      <c r="AY302"/>
      <c r="AZ302"/>
      <c r="BA302"/>
      <c r="BB302"/>
      <c r="BC302"/>
      <c r="BD302"/>
      <c r="BE302"/>
      <c r="BF302"/>
      <c r="BG302"/>
      <c r="BH302"/>
      <c r="BI302"/>
      <c r="BJ302"/>
      <c r="BK302"/>
      <c r="BL302"/>
      <c r="BM302"/>
      <c r="BN302"/>
      <c r="BO302"/>
      <c r="BP302"/>
      <c r="BQ302"/>
      <c r="BR302"/>
      <c r="BS302"/>
      <c r="BT302"/>
      <c r="BU302"/>
      <c r="BV302"/>
      <c r="BW302"/>
      <c r="BX302"/>
      <c r="BY302"/>
      <c r="BZ302"/>
      <c r="CA302"/>
      <c r="CB302"/>
      <c r="CC302"/>
      <c r="CD302"/>
      <c r="CE302"/>
      <c r="CF302"/>
      <c r="CG302"/>
      <c r="CH302"/>
      <c r="CI302"/>
      <c r="CJ302"/>
      <c r="CK302"/>
      <c r="CL302"/>
      <c r="CM302"/>
      <c r="CN302"/>
      <c r="CO302"/>
      <c r="CP302"/>
      <c r="CQ302"/>
      <c r="CR302"/>
      <c r="CS302"/>
      <c r="CT302"/>
      <c r="CU302"/>
      <c r="CV302"/>
      <c r="CW302"/>
      <c r="CX302"/>
      <c r="CY302"/>
      <c r="CZ302"/>
    </row>
    <row r="303" spans="1:104" s="29" customFormat="1" x14ac:dyDescent="0.25">
      <c r="A303"/>
      <c r="B303"/>
      <c r="C303" s="198"/>
      <c r="K303"/>
      <c r="L303"/>
      <c r="M303"/>
      <c r="N303"/>
      <c r="O303"/>
      <c r="P303"/>
      <c r="Q303"/>
      <c r="R303"/>
      <c r="S303"/>
      <c r="T303"/>
      <c r="U303"/>
      <c r="V303"/>
      <c r="W303"/>
      <c r="X303"/>
      <c r="Y303"/>
      <c r="Z303"/>
      <c r="AA303"/>
      <c r="AB303"/>
      <c r="AC303"/>
      <c r="AD303"/>
      <c r="AE303"/>
      <c r="AF303"/>
      <c r="AG303"/>
      <c r="AH303"/>
      <c r="AI303"/>
      <c r="AJ303"/>
      <c r="AK303"/>
      <c r="AL303"/>
      <c r="AM303"/>
      <c r="AN303"/>
      <c r="AO303"/>
      <c r="AP303"/>
      <c r="AQ303"/>
      <c r="AR303"/>
      <c r="AS303"/>
      <c r="AT303"/>
      <c r="AU303"/>
      <c r="AV303"/>
      <c r="AW303"/>
      <c r="AX303"/>
      <c r="AY303"/>
      <c r="AZ303"/>
      <c r="BA303"/>
      <c r="BB303"/>
      <c r="BC303"/>
      <c r="BD303"/>
      <c r="BE303"/>
      <c r="BF303"/>
      <c r="BG303"/>
      <c r="BH303"/>
      <c r="BI303"/>
      <c r="BJ303"/>
      <c r="BK303"/>
      <c r="BL303"/>
      <c r="BM303"/>
      <c r="BN303"/>
      <c r="BO303"/>
      <c r="BP303"/>
      <c r="BQ303"/>
      <c r="BR303"/>
      <c r="BS303"/>
      <c r="BT303"/>
      <c r="BU303"/>
      <c r="BV303"/>
      <c r="BW303"/>
      <c r="BX303"/>
      <c r="BY303"/>
      <c r="BZ303"/>
      <c r="CA303"/>
      <c r="CB303"/>
      <c r="CC303"/>
      <c r="CD303"/>
      <c r="CE303"/>
      <c r="CF303"/>
      <c r="CG303"/>
      <c r="CH303"/>
      <c r="CI303"/>
      <c r="CJ303"/>
      <c r="CK303"/>
      <c r="CL303"/>
      <c r="CM303"/>
      <c r="CN303"/>
      <c r="CO303"/>
      <c r="CP303"/>
      <c r="CQ303"/>
      <c r="CR303"/>
      <c r="CS303"/>
      <c r="CT303"/>
      <c r="CU303"/>
      <c r="CV303"/>
      <c r="CW303"/>
      <c r="CX303"/>
      <c r="CY303"/>
      <c r="CZ303"/>
    </row>
    <row r="304" spans="1:104" s="29" customFormat="1" x14ac:dyDescent="0.25">
      <c r="A304"/>
      <c r="B304"/>
      <c r="C304" s="198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  <c r="AB304"/>
      <c r="AC304"/>
      <c r="AD304"/>
      <c r="AE304"/>
      <c r="AF304"/>
      <c r="AG304"/>
      <c r="AH304"/>
      <c r="AI304"/>
      <c r="AJ304"/>
      <c r="AK304"/>
      <c r="AL304"/>
      <c r="AM304"/>
      <c r="AN304"/>
      <c r="AO304"/>
      <c r="AP304"/>
      <c r="AQ304"/>
      <c r="AR304"/>
      <c r="AS304"/>
      <c r="AT304"/>
      <c r="AU304"/>
      <c r="AV304"/>
      <c r="AW304"/>
      <c r="AX304"/>
      <c r="AY304"/>
      <c r="AZ304"/>
      <c r="BA304"/>
      <c r="BB304"/>
      <c r="BC304"/>
      <c r="BD304"/>
      <c r="BE304"/>
      <c r="BF304"/>
      <c r="BG304"/>
      <c r="BH304"/>
      <c r="BI304"/>
      <c r="BJ304"/>
      <c r="BK304"/>
      <c r="BL304"/>
      <c r="BM304"/>
      <c r="BN304"/>
      <c r="BO304"/>
      <c r="BP304"/>
      <c r="BQ304"/>
      <c r="BR304"/>
      <c r="BS304"/>
      <c r="BT304"/>
      <c r="BU304"/>
      <c r="BV304"/>
      <c r="BW304"/>
      <c r="BX304"/>
      <c r="BY304"/>
      <c r="BZ304"/>
      <c r="CA304"/>
      <c r="CB304"/>
      <c r="CC304"/>
      <c r="CD304"/>
      <c r="CE304"/>
      <c r="CF304"/>
      <c r="CG304"/>
      <c r="CH304"/>
      <c r="CI304"/>
      <c r="CJ304"/>
      <c r="CK304"/>
      <c r="CL304"/>
      <c r="CM304"/>
      <c r="CN304"/>
      <c r="CO304"/>
      <c r="CP304"/>
      <c r="CQ304"/>
      <c r="CR304"/>
      <c r="CS304"/>
      <c r="CT304"/>
      <c r="CU304"/>
      <c r="CV304"/>
      <c r="CW304"/>
      <c r="CX304"/>
      <c r="CY304"/>
      <c r="CZ304"/>
    </row>
    <row r="305" spans="1:104" s="29" customFormat="1" x14ac:dyDescent="0.25">
      <c r="A305"/>
      <c r="B305"/>
      <c r="C305" s="198"/>
      <c r="K305"/>
      <c r="L305"/>
      <c r="M305"/>
      <c r="N305"/>
      <c r="O305"/>
      <c r="P305"/>
      <c r="Q305"/>
      <c r="R305"/>
      <c r="S305"/>
      <c r="T305"/>
      <c r="U305"/>
      <c r="V305"/>
      <c r="W305"/>
      <c r="X305"/>
      <c r="Y305"/>
      <c r="Z305"/>
      <c r="AA305"/>
      <c r="AB305"/>
      <c r="AC305"/>
      <c r="AD305"/>
      <c r="AE305"/>
      <c r="AF305"/>
      <c r="AG305"/>
      <c r="AH305"/>
      <c r="AI305"/>
      <c r="AJ305"/>
      <c r="AK305"/>
      <c r="AL305"/>
      <c r="AM305"/>
      <c r="AN305"/>
      <c r="AO305"/>
      <c r="AP305"/>
      <c r="AQ305"/>
      <c r="AR305"/>
      <c r="AS305"/>
      <c r="AT305"/>
      <c r="AU305"/>
      <c r="AV305"/>
      <c r="AW305"/>
      <c r="AX305"/>
      <c r="AY305"/>
      <c r="AZ305"/>
      <c r="BA305"/>
      <c r="BB305"/>
      <c r="BC305"/>
      <c r="BD305"/>
      <c r="BE305"/>
      <c r="BF305"/>
      <c r="BG305"/>
      <c r="BH305"/>
      <c r="BI305"/>
      <c r="BJ305"/>
      <c r="BK305"/>
      <c r="BL305"/>
      <c r="BM305"/>
      <c r="BN305"/>
      <c r="BO305"/>
      <c r="BP305"/>
      <c r="BQ305"/>
      <c r="BR305"/>
      <c r="BS305"/>
      <c r="BT305"/>
      <c r="BU305"/>
      <c r="BV305"/>
      <c r="BW305"/>
      <c r="BX305"/>
      <c r="BY305"/>
      <c r="BZ305"/>
      <c r="CA305"/>
      <c r="CB305"/>
      <c r="CC305"/>
      <c r="CD305"/>
      <c r="CE305"/>
      <c r="CF305"/>
      <c r="CG305"/>
      <c r="CH305"/>
      <c r="CI305"/>
      <c r="CJ305"/>
      <c r="CK305"/>
      <c r="CL305"/>
      <c r="CM305"/>
      <c r="CN305"/>
      <c r="CO305"/>
      <c r="CP305"/>
      <c r="CQ305"/>
      <c r="CR305"/>
      <c r="CS305"/>
      <c r="CT305"/>
      <c r="CU305"/>
      <c r="CV305"/>
      <c r="CW305"/>
      <c r="CX305"/>
      <c r="CY305"/>
      <c r="CZ305"/>
    </row>
    <row r="306" spans="1:104" s="29" customFormat="1" x14ac:dyDescent="0.25">
      <c r="A306"/>
      <c r="B306"/>
      <c r="C306" s="198"/>
      <c r="K306"/>
      <c r="L306"/>
      <c r="M306"/>
      <c r="N306"/>
      <c r="O306"/>
      <c r="P306"/>
      <c r="Q306"/>
      <c r="R306"/>
      <c r="S306"/>
      <c r="T306"/>
      <c r="U306"/>
      <c r="V306"/>
      <c r="W306"/>
      <c r="X306"/>
      <c r="Y306"/>
      <c r="Z306"/>
      <c r="AA306"/>
      <c r="AB306"/>
      <c r="AC306"/>
      <c r="AD306"/>
      <c r="AE306"/>
      <c r="AF306"/>
      <c r="AG306"/>
      <c r="AH306"/>
      <c r="AI306"/>
      <c r="AJ306"/>
      <c r="AK306"/>
      <c r="AL306"/>
      <c r="AM306"/>
      <c r="AN306"/>
      <c r="AO306"/>
      <c r="AP306"/>
      <c r="AQ306"/>
      <c r="AR306"/>
      <c r="AS306"/>
      <c r="AT306"/>
      <c r="AU306"/>
      <c r="AV306"/>
      <c r="AW306"/>
      <c r="AX306"/>
      <c r="AY306"/>
      <c r="AZ306"/>
      <c r="BA306"/>
      <c r="BB306"/>
      <c r="BC306"/>
      <c r="BD306"/>
      <c r="BE306"/>
      <c r="BF306"/>
      <c r="BG306"/>
      <c r="BH306"/>
      <c r="BI306"/>
      <c r="BJ306"/>
      <c r="BK306"/>
      <c r="BL306"/>
      <c r="BM306"/>
      <c r="BN306"/>
      <c r="BO306"/>
      <c r="BP306"/>
      <c r="BQ306"/>
      <c r="BR306"/>
      <c r="BS306"/>
      <c r="BT306"/>
      <c r="BU306"/>
      <c r="BV306"/>
      <c r="BW306"/>
      <c r="BX306"/>
      <c r="BY306"/>
      <c r="BZ306"/>
      <c r="CA306"/>
      <c r="CB306"/>
      <c r="CC306"/>
      <c r="CD306"/>
      <c r="CE306"/>
      <c r="CF306"/>
      <c r="CG306"/>
      <c r="CH306"/>
      <c r="CI306"/>
      <c r="CJ306"/>
      <c r="CK306"/>
      <c r="CL306"/>
      <c r="CM306"/>
      <c r="CN306"/>
      <c r="CO306"/>
      <c r="CP306"/>
      <c r="CQ306"/>
      <c r="CR306"/>
      <c r="CS306"/>
      <c r="CT306"/>
      <c r="CU306"/>
      <c r="CV306"/>
      <c r="CW306"/>
      <c r="CX306"/>
      <c r="CY306"/>
      <c r="CZ306"/>
    </row>
    <row r="307" spans="1:104" s="29" customFormat="1" x14ac:dyDescent="0.25">
      <c r="A307"/>
      <c r="B307"/>
      <c r="C307" s="198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  <c r="AB307"/>
      <c r="AC307"/>
      <c r="AD307"/>
      <c r="AE307"/>
      <c r="AF307"/>
      <c r="AG307"/>
      <c r="AH307"/>
      <c r="AI307"/>
      <c r="AJ307"/>
      <c r="AK307"/>
      <c r="AL307"/>
      <c r="AM307"/>
      <c r="AN307"/>
      <c r="AO307"/>
      <c r="AP307"/>
      <c r="AQ307"/>
      <c r="AR307"/>
      <c r="AS307"/>
      <c r="AT307"/>
      <c r="AU307"/>
      <c r="AV307"/>
      <c r="AW307"/>
      <c r="AX307"/>
      <c r="AY307"/>
      <c r="AZ307"/>
      <c r="BA307"/>
      <c r="BB307"/>
      <c r="BC307"/>
      <c r="BD307"/>
      <c r="BE307"/>
      <c r="BF307"/>
      <c r="BG307"/>
      <c r="BH307"/>
      <c r="BI307"/>
      <c r="BJ307"/>
      <c r="BK307"/>
      <c r="BL307"/>
      <c r="BM307"/>
      <c r="BN307"/>
      <c r="BO307"/>
      <c r="BP307"/>
      <c r="BQ307"/>
      <c r="BR307"/>
      <c r="BS307"/>
      <c r="BT307"/>
      <c r="BU307"/>
      <c r="BV307"/>
      <c r="BW307"/>
      <c r="BX307"/>
      <c r="BY307"/>
      <c r="BZ307"/>
      <c r="CA307"/>
      <c r="CB307"/>
      <c r="CC307"/>
      <c r="CD307"/>
      <c r="CE307"/>
      <c r="CF307"/>
      <c r="CG307"/>
      <c r="CH307"/>
      <c r="CI307"/>
      <c r="CJ307"/>
      <c r="CK307"/>
      <c r="CL307"/>
      <c r="CM307"/>
      <c r="CN307"/>
      <c r="CO307"/>
      <c r="CP307"/>
      <c r="CQ307"/>
      <c r="CR307"/>
      <c r="CS307"/>
      <c r="CT307"/>
      <c r="CU307"/>
      <c r="CV307"/>
      <c r="CW307"/>
      <c r="CX307"/>
      <c r="CY307"/>
      <c r="CZ307"/>
    </row>
    <row r="308" spans="1:104" s="29" customFormat="1" x14ac:dyDescent="0.25">
      <c r="A308"/>
      <c r="B308"/>
      <c r="C308" s="198"/>
      <c r="K308"/>
      <c r="L308"/>
      <c r="M308"/>
      <c r="N308"/>
      <c r="O308"/>
      <c r="P308"/>
      <c r="Q308"/>
      <c r="R308"/>
      <c r="S308"/>
      <c r="T308"/>
      <c r="U308"/>
      <c r="V308"/>
      <c r="W308"/>
      <c r="X308"/>
      <c r="Y308"/>
      <c r="Z308"/>
      <c r="AA308"/>
      <c r="AB308"/>
      <c r="AC308"/>
      <c r="AD308"/>
      <c r="AE308"/>
      <c r="AF308"/>
      <c r="AG308"/>
      <c r="AH308"/>
      <c r="AI308"/>
      <c r="AJ308"/>
      <c r="AK308"/>
      <c r="AL308"/>
      <c r="AM308"/>
      <c r="AN308"/>
      <c r="AO308"/>
      <c r="AP308"/>
      <c r="AQ308"/>
      <c r="AR308"/>
      <c r="AS308"/>
      <c r="AT308"/>
      <c r="AU308"/>
      <c r="AV308"/>
      <c r="AW308"/>
      <c r="AX308"/>
      <c r="AY308"/>
      <c r="AZ308"/>
      <c r="BA308"/>
      <c r="BB308"/>
      <c r="BC308"/>
      <c r="BD308"/>
      <c r="BE308"/>
      <c r="BF308"/>
      <c r="BG308"/>
      <c r="BH308"/>
      <c r="BI308"/>
      <c r="BJ308"/>
      <c r="BK308"/>
      <c r="BL308"/>
      <c r="BM308"/>
      <c r="BN308"/>
      <c r="BO308"/>
      <c r="BP308"/>
      <c r="BQ308"/>
      <c r="BR308"/>
      <c r="BS308"/>
      <c r="BT308"/>
      <c r="BU308"/>
      <c r="BV308"/>
      <c r="BW308"/>
      <c r="BX308"/>
      <c r="BY308"/>
      <c r="BZ308"/>
      <c r="CA308"/>
      <c r="CB308"/>
      <c r="CC308"/>
      <c r="CD308"/>
      <c r="CE308"/>
      <c r="CF308"/>
      <c r="CG308"/>
      <c r="CH308"/>
      <c r="CI308"/>
      <c r="CJ308"/>
      <c r="CK308"/>
      <c r="CL308"/>
      <c r="CM308"/>
      <c r="CN308"/>
      <c r="CO308"/>
      <c r="CP308"/>
      <c r="CQ308"/>
      <c r="CR308"/>
      <c r="CS308"/>
      <c r="CT308"/>
      <c r="CU308"/>
      <c r="CV308"/>
      <c r="CW308"/>
      <c r="CX308"/>
      <c r="CY308"/>
      <c r="CZ308"/>
    </row>
    <row r="309" spans="1:104" s="29" customFormat="1" x14ac:dyDescent="0.25">
      <c r="A309"/>
      <c r="B309"/>
      <c r="C309" s="198"/>
      <c r="K309"/>
      <c r="L309"/>
      <c r="M309"/>
      <c r="N309"/>
      <c r="O309"/>
      <c r="P309"/>
      <c r="Q309"/>
      <c r="R309"/>
      <c r="S309"/>
      <c r="T309"/>
      <c r="U309"/>
      <c r="V309"/>
      <c r="W309"/>
      <c r="X309"/>
      <c r="Y309"/>
      <c r="Z309"/>
      <c r="AA309"/>
      <c r="AB309"/>
      <c r="AC309"/>
      <c r="AD309"/>
      <c r="AE309"/>
      <c r="AF309"/>
      <c r="AG309"/>
      <c r="AH309"/>
      <c r="AI309"/>
      <c r="AJ309"/>
      <c r="AK309"/>
      <c r="AL309"/>
      <c r="AM309"/>
      <c r="AN309"/>
      <c r="AO309"/>
      <c r="AP309"/>
      <c r="AQ309"/>
      <c r="AR309"/>
      <c r="AS309"/>
      <c r="AT309"/>
      <c r="AU309"/>
      <c r="AV309"/>
      <c r="AW309"/>
      <c r="AX309"/>
      <c r="AY309"/>
      <c r="AZ309"/>
      <c r="BA309"/>
      <c r="BB309"/>
      <c r="BC309"/>
      <c r="BD309"/>
      <c r="BE309"/>
      <c r="BF309"/>
      <c r="BG309"/>
      <c r="BH309"/>
      <c r="BI309"/>
      <c r="BJ309"/>
      <c r="BK309"/>
      <c r="BL309"/>
      <c r="BM309"/>
      <c r="BN309"/>
      <c r="BO309"/>
      <c r="BP309"/>
      <c r="BQ309"/>
      <c r="BR309"/>
      <c r="BS309"/>
      <c r="BT309"/>
      <c r="BU309"/>
      <c r="BV309"/>
      <c r="BW309"/>
      <c r="BX309"/>
      <c r="BY309"/>
      <c r="BZ309"/>
      <c r="CA309"/>
      <c r="CB309"/>
      <c r="CC309"/>
      <c r="CD309"/>
      <c r="CE309"/>
      <c r="CF309"/>
      <c r="CG309"/>
      <c r="CH309"/>
      <c r="CI309"/>
      <c r="CJ309"/>
      <c r="CK309"/>
      <c r="CL309"/>
      <c r="CM309"/>
      <c r="CN309"/>
      <c r="CO309"/>
      <c r="CP309"/>
      <c r="CQ309"/>
      <c r="CR309"/>
      <c r="CS309"/>
      <c r="CT309"/>
      <c r="CU309"/>
      <c r="CV309"/>
      <c r="CW309"/>
      <c r="CX309"/>
      <c r="CY309"/>
      <c r="CZ309"/>
    </row>
    <row r="310" spans="1:104" s="29" customFormat="1" x14ac:dyDescent="0.25">
      <c r="A310"/>
      <c r="B310"/>
      <c r="C310" s="198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  <c r="AI310"/>
      <c r="AJ310"/>
      <c r="AK310"/>
      <c r="AL310"/>
      <c r="AM310"/>
      <c r="AN310"/>
      <c r="AO310"/>
      <c r="AP310"/>
      <c r="AQ310"/>
      <c r="AR310"/>
      <c r="AS310"/>
      <c r="AT310"/>
      <c r="AU310"/>
      <c r="AV310"/>
      <c r="AW310"/>
      <c r="AX310"/>
      <c r="AY310"/>
      <c r="AZ310"/>
      <c r="BA310"/>
      <c r="BB310"/>
      <c r="BC310"/>
      <c r="BD310"/>
      <c r="BE310"/>
      <c r="BF310"/>
      <c r="BG310"/>
      <c r="BH310"/>
      <c r="BI310"/>
      <c r="BJ310"/>
      <c r="BK310"/>
      <c r="BL310"/>
      <c r="BM310"/>
      <c r="BN310"/>
      <c r="BO310"/>
      <c r="BP310"/>
      <c r="BQ310"/>
      <c r="BR310"/>
      <c r="BS310"/>
      <c r="BT310"/>
      <c r="BU310"/>
      <c r="BV310"/>
      <c r="BW310"/>
      <c r="BX310"/>
      <c r="BY310"/>
      <c r="BZ310"/>
      <c r="CA310"/>
      <c r="CB310"/>
      <c r="CC310"/>
      <c r="CD310"/>
      <c r="CE310"/>
      <c r="CF310"/>
      <c r="CG310"/>
      <c r="CH310"/>
      <c r="CI310"/>
      <c r="CJ310"/>
      <c r="CK310"/>
      <c r="CL310"/>
      <c r="CM310"/>
      <c r="CN310"/>
      <c r="CO310"/>
      <c r="CP310"/>
      <c r="CQ310"/>
      <c r="CR310"/>
      <c r="CS310"/>
      <c r="CT310"/>
      <c r="CU310"/>
      <c r="CV310"/>
      <c r="CW310"/>
      <c r="CX310"/>
      <c r="CY310"/>
      <c r="CZ310"/>
    </row>
    <row r="311" spans="1:104" s="29" customFormat="1" x14ac:dyDescent="0.25">
      <c r="A311"/>
      <c r="B311"/>
      <c r="C311" s="198"/>
      <c r="K311"/>
      <c r="L311"/>
      <c r="M311"/>
      <c r="N311"/>
      <c r="O311"/>
      <c r="P311"/>
      <c r="Q311"/>
      <c r="R311"/>
      <c r="S311"/>
      <c r="T311"/>
      <c r="U311"/>
      <c r="V311"/>
      <c r="W311"/>
      <c r="X311"/>
      <c r="Y311"/>
      <c r="Z311"/>
      <c r="AA311"/>
      <c r="AB311"/>
      <c r="AC311"/>
      <c r="AD311"/>
      <c r="AE311"/>
      <c r="AF311"/>
      <c r="AG311"/>
      <c r="AH311"/>
      <c r="AI311"/>
      <c r="AJ311"/>
      <c r="AK311"/>
      <c r="AL311"/>
      <c r="AM311"/>
      <c r="AN311"/>
      <c r="AO311"/>
      <c r="AP311"/>
      <c r="AQ311"/>
      <c r="AR311"/>
      <c r="AS311"/>
      <c r="AT311"/>
      <c r="AU311"/>
      <c r="AV311"/>
      <c r="AW311"/>
      <c r="AX311"/>
      <c r="AY311"/>
      <c r="AZ311"/>
      <c r="BA311"/>
      <c r="BB311"/>
      <c r="BC311"/>
      <c r="BD311"/>
      <c r="BE311"/>
      <c r="BF311"/>
      <c r="BG311"/>
      <c r="BH311"/>
      <c r="BI311"/>
      <c r="BJ311"/>
      <c r="BK311"/>
      <c r="BL311"/>
      <c r="BM311"/>
      <c r="BN311"/>
      <c r="BO311"/>
      <c r="BP311"/>
      <c r="BQ311"/>
      <c r="BR311"/>
      <c r="BS311"/>
      <c r="BT311"/>
      <c r="BU311"/>
      <c r="BV311"/>
      <c r="BW311"/>
      <c r="BX311"/>
      <c r="BY311"/>
      <c r="BZ311"/>
      <c r="CA311"/>
      <c r="CB311"/>
      <c r="CC311"/>
      <c r="CD311"/>
      <c r="CE311"/>
      <c r="CF311"/>
      <c r="CG311"/>
      <c r="CH311"/>
      <c r="CI311"/>
      <c r="CJ311"/>
      <c r="CK311"/>
      <c r="CL311"/>
      <c r="CM311"/>
      <c r="CN311"/>
      <c r="CO311"/>
      <c r="CP311"/>
      <c r="CQ311"/>
      <c r="CR311"/>
      <c r="CS311"/>
      <c r="CT311"/>
      <c r="CU311"/>
      <c r="CV311"/>
      <c r="CW311"/>
      <c r="CX311"/>
      <c r="CY311"/>
      <c r="CZ311"/>
    </row>
    <row r="312" spans="1:104" s="29" customFormat="1" x14ac:dyDescent="0.25">
      <c r="A312"/>
      <c r="B312"/>
      <c r="C312" s="198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  <c r="AA312"/>
      <c r="AB312"/>
      <c r="AC312"/>
      <c r="AD312"/>
      <c r="AE312"/>
      <c r="AF312"/>
      <c r="AG312"/>
      <c r="AH312"/>
      <c r="AI312"/>
      <c r="AJ312"/>
      <c r="AK312"/>
      <c r="AL312"/>
      <c r="AM312"/>
      <c r="AN312"/>
      <c r="AO312"/>
      <c r="AP312"/>
      <c r="AQ312"/>
      <c r="AR312"/>
      <c r="AS312"/>
      <c r="AT312"/>
      <c r="AU312"/>
      <c r="AV312"/>
      <c r="AW312"/>
      <c r="AX312"/>
      <c r="AY312"/>
      <c r="AZ312"/>
      <c r="BA312"/>
      <c r="BB312"/>
      <c r="BC312"/>
      <c r="BD312"/>
      <c r="BE312"/>
      <c r="BF312"/>
      <c r="BG312"/>
      <c r="BH312"/>
      <c r="BI312"/>
      <c r="BJ312"/>
      <c r="BK312"/>
      <c r="BL312"/>
      <c r="BM312"/>
      <c r="BN312"/>
      <c r="BO312"/>
      <c r="BP312"/>
      <c r="BQ312"/>
      <c r="BR312"/>
      <c r="BS312"/>
      <c r="BT312"/>
      <c r="BU312"/>
      <c r="BV312"/>
      <c r="BW312"/>
      <c r="BX312"/>
      <c r="BY312"/>
      <c r="BZ312"/>
      <c r="CA312"/>
      <c r="CB312"/>
      <c r="CC312"/>
      <c r="CD312"/>
      <c r="CE312"/>
      <c r="CF312"/>
      <c r="CG312"/>
      <c r="CH312"/>
      <c r="CI312"/>
      <c r="CJ312"/>
      <c r="CK312"/>
      <c r="CL312"/>
      <c r="CM312"/>
      <c r="CN312"/>
      <c r="CO312"/>
      <c r="CP312"/>
      <c r="CQ312"/>
      <c r="CR312"/>
      <c r="CS312"/>
      <c r="CT312"/>
      <c r="CU312"/>
      <c r="CV312"/>
      <c r="CW312"/>
      <c r="CX312"/>
      <c r="CY312"/>
      <c r="CZ312"/>
    </row>
    <row r="313" spans="1:104" s="29" customFormat="1" x14ac:dyDescent="0.25">
      <c r="A313"/>
      <c r="B313"/>
      <c r="C313" s="198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  <c r="AI313"/>
      <c r="AJ313"/>
      <c r="AK313"/>
      <c r="AL313"/>
      <c r="AM313"/>
      <c r="AN313"/>
      <c r="AO313"/>
      <c r="AP313"/>
      <c r="AQ313"/>
      <c r="AR313"/>
      <c r="AS313"/>
      <c r="AT313"/>
      <c r="AU313"/>
      <c r="AV313"/>
      <c r="AW313"/>
      <c r="AX313"/>
      <c r="AY313"/>
      <c r="AZ313"/>
      <c r="BA313"/>
      <c r="BB313"/>
      <c r="BC313"/>
      <c r="BD313"/>
      <c r="BE313"/>
      <c r="BF313"/>
      <c r="BG313"/>
      <c r="BH313"/>
      <c r="BI313"/>
      <c r="BJ313"/>
      <c r="BK313"/>
      <c r="BL313"/>
      <c r="BM313"/>
      <c r="BN313"/>
      <c r="BO313"/>
      <c r="BP313"/>
      <c r="BQ313"/>
      <c r="BR313"/>
      <c r="BS313"/>
      <c r="BT313"/>
      <c r="BU313"/>
      <c r="BV313"/>
      <c r="BW313"/>
      <c r="BX313"/>
      <c r="BY313"/>
      <c r="BZ313"/>
      <c r="CA313"/>
      <c r="CB313"/>
      <c r="CC313"/>
      <c r="CD313"/>
      <c r="CE313"/>
      <c r="CF313"/>
      <c r="CG313"/>
      <c r="CH313"/>
      <c r="CI313"/>
      <c r="CJ313"/>
      <c r="CK313"/>
      <c r="CL313"/>
      <c r="CM313"/>
      <c r="CN313"/>
      <c r="CO313"/>
      <c r="CP313"/>
      <c r="CQ313"/>
      <c r="CR313"/>
      <c r="CS313"/>
      <c r="CT313"/>
      <c r="CU313"/>
      <c r="CV313"/>
      <c r="CW313"/>
      <c r="CX313"/>
      <c r="CY313"/>
      <c r="CZ313"/>
    </row>
    <row r="314" spans="1:104" s="29" customFormat="1" x14ac:dyDescent="0.25">
      <c r="A314"/>
      <c r="B314"/>
      <c r="C314" s="198"/>
      <c r="K314"/>
      <c r="L314"/>
      <c r="M314"/>
      <c r="N314"/>
      <c r="O314"/>
      <c r="P314"/>
      <c r="Q314"/>
      <c r="R314"/>
      <c r="S314"/>
      <c r="T314"/>
      <c r="U314"/>
      <c r="V314"/>
      <c r="W314"/>
      <c r="X314"/>
      <c r="Y314"/>
      <c r="Z314"/>
      <c r="AA314"/>
      <c r="AB314"/>
      <c r="AC314"/>
      <c r="AD314"/>
      <c r="AE314"/>
      <c r="AF314"/>
      <c r="AG314"/>
      <c r="AH314"/>
      <c r="AI314"/>
      <c r="AJ314"/>
      <c r="AK314"/>
      <c r="AL314"/>
      <c r="AM314"/>
      <c r="AN314"/>
      <c r="AO314"/>
      <c r="AP314"/>
      <c r="AQ314"/>
      <c r="AR314"/>
      <c r="AS314"/>
      <c r="AT314"/>
      <c r="AU314"/>
      <c r="AV314"/>
      <c r="AW314"/>
      <c r="AX314"/>
      <c r="AY314"/>
      <c r="AZ314"/>
      <c r="BA314"/>
      <c r="BB314"/>
      <c r="BC314"/>
      <c r="BD314"/>
      <c r="BE314"/>
      <c r="BF314"/>
      <c r="BG314"/>
      <c r="BH314"/>
      <c r="BI314"/>
      <c r="BJ314"/>
      <c r="BK314"/>
      <c r="BL314"/>
      <c r="BM314"/>
      <c r="BN314"/>
      <c r="BO314"/>
      <c r="BP314"/>
      <c r="BQ314"/>
      <c r="BR314"/>
      <c r="BS314"/>
      <c r="BT314"/>
      <c r="BU314"/>
      <c r="BV314"/>
      <c r="BW314"/>
      <c r="BX314"/>
      <c r="BY314"/>
      <c r="BZ314"/>
      <c r="CA314"/>
      <c r="CB314"/>
      <c r="CC314"/>
      <c r="CD314"/>
      <c r="CE314"/>
      <c r="CF314"/>
      <c r="CG314"/>
      <c r="CH314"/>
      <c r="CI314"/>
      <c r="CJ314"/>
      <c r="CK314"/>
      <c r="CL314"/>
      <c r="CM314"/>
      <c r="CN314"/>
      <c r="CO314"/>
      <c r="CP314"/>
      <c r="CQ314"/>
      <c r="CR314"/>
      <c r="CS314"/>
      <c r="CT314"/>
      <c r="CU314"/>
      <c r="CV314"/>
      <c r="CW314"/>
      <c r="CX314"/>
      <c r="CY314"/>
      <c r="CZ314"/>
    </row>
    <row r="315" spans="1:104" s="29" customFormat="1" x14ac:dyDescent="0.25">
      <c r="A315"/>
      <c r="B315"/>
      <c r="C315" s="198"/>
      <c r="K315"/>
      <c r="L315"/>
      <c r="M315"/>
      <c r="N315"/>
      <c r="O315"/>
      <c r="P315"/>
      <c r="Q315"/>
      <c r="R315"/>
      <c r="S315"/>
      <c r="T315"/>
      <c r="U315"/>
      <c r="V315"/>
      <c r="W315"/>
      <c r="X315"/>
      <c r="Y315"/>
      <c r="Z315"/>
      <c r="AA315"/>
      <c r="AB315"/>
      <c r="AC315"/>
      <c r="AD315"/>
      <c r="AE315"/>
      <c r="AF315"/>
      <c r="AG315"/>
      <c r="AH315"/>
      <c r="AI315"/>
      <c r="AJ315"/>
      <c r="AK315"/>
      <c r="AL315"/>
      <c r="AM315"/>
      <c r="AN315"/>
      <c r="AO315"/>
      <c r="AP315"/>
      <c r="AQ315"/>
      <c r="AR315"/>
      <c r="AS315"/>
      <c r="AT315"/>
      <c r="AU315"/>
      <c r="AV315"/>
      <c r="AW315"/>
      <c r="AX315"/>
      <c r="AY315"/>
      <c r="AZ315"/>
      <c r="BA315"/>
      <c r="BB315"/>
      <c r="BC315"/>
      <c r="BD315"/>
      <c r="BE315"/>
      <c r="BF315"/>
      <c r="BG315"/>
      <c r="BH315"/>
      <c r="BI315"/>
      <c r="BJ315"/>
      <c r="BK315"/>
      <c r="BL315"/>
      <c r="BM315"/>
      <c r="BN315"/>
      <c r="BO315"/>
      <c r="BP315"/>
      <c r="BQ315"/>
      <c r="BR315"/>
      <c r="BS315"/>
      <c r="BT315"/>
      <c r="BU315"/>
      <c r="BV315"/>
      <c r="BW315"/>
      <c r="BX315"/>
      <c r="BY315"/>
      <c r="BZ315"/>
      <c r="CA315"/>
      <c r="CB315"/>
      <c r="CC315"/>
      <c r="CD315"/>
      <c r="CE315"/>
      <c r="CF315"/>
      <c r="CG315"/>
      <c r="CH315"/>
      <c r="CI315"/>
      <c r="CJ315"/>
      <c r="CK315"/>
      <c r="CL315"/>
      <c r="CM315"/>
      <c r="CN315"/>
      <c r="CO315"/>
      <c r="CP315"/>
      <c r="CQ315"/>
      <c r="CR315"/>
      <c r="CS315"/>
      <c r="CT315"/>
      <c r="CU315"/>
      <c r="CV315"/>
      <c r="CW315"/>
      <c r="CX315"/>
      <c r="CY315"/>
      <c r="CZ315"/>
    </row>
    <row r="316" spans="1:104" s="29" customFormat="1" x14ac:dyDescent="0.25">
      <c r="A316"/>
      <c r="B316"/>
      <c r="C316" s="198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  <c r="AB316"/>
      <c r="AC316"/>
      <c r="AD316"/>
      <c r="AE316"/>
      <c r="AF316"/>
      <c r="AG316"/>
      <c r="AH316"/>
      <c r="AI316"/>
      <c r="AJ316"/>
      <c r="AK316"/>
      <c r="AL316"/>
      <c r="AM316"/>
      <c r="AN316"/>
      <c r="AO316"/>
      <c r="AP316"/>
      <c r="AQ316"/>
      <c r="AR316"/>
      <c r="AS316"/>
      <c r="AT316"/>
      <c r="AU316"/>
      <c r="AV316"/>
      <c r="AW316"/>
      <c r="AX316"/>
      <c r="AY316"/>
      <c r="AZ316"/>
      <c r="BA316"/>
      <c r="BB316"/>
      <c r="BC316"/>
      <c r="BD316"/>
      <c r="BE316"/>
      <c r="BF316"/>
      <c r="BG316"/>
      <c r="BH316"/>
      <c r="BI316"/>
      <c r="BJ316"/>
      <c r="BK316"/>
      <c r="BL316"/>
      <c r="BM316"/>
      <c r="BN316"/>
      <c r="BO316"/>
      <c r="BP316"/>
      <c r="BQ316"/>
      <c r="BR316"/>
      <c r="BS316"/>
      <c r="BT316"/>
      <c r="BU316"/>
      <c r="BV316"/>
      <c r="BW316"/>
      <c r="BX316"/>
      <c r="BY316"/>
      <c r="BZ316"/>
      <c r="CA316"/>
      <c r="CB316"/>
      <c r="CC316"/>
      <c r="CD316"/>
      <c r="CE316"/>
      <c r="CF316"/>
      <c r="CG316"/>
      <c r="CH316"/>
      <c r="CI316"/>
      <c r="CJ316"/>
      <c r="CK316"/>
      <c r="CL316"/>
      <c r="CM316"/>
      <c r="CN316"/>
      <c r="CO316"/>
      <c r="CP316"/>
      <c r="CQ316"/>
      <c r="CR316"/>
      <c r="CS316"/>
      <c r="CT316"/>
      <c r="CU316"/>
      <c r="CV316"/>
      <c r="CW316"/>
      <c r="CX316"/>
      <c r="CY316"/>
      <c r="CZ316"/>
    </row>
    <row r="317" spans="1:104" s="29" customFormat="1" x14ac:dyDescent="0.25">
      <c r="A317"/>
      <c r="B317"/>
      <c r="C317" s="198"/>
      <c r="K317"/>
      <c r="L317"/>
      <c r="M317"/>
      <c r="N317"/>
      <c r="O317"/>
      <c r="P317"/>
      <c r="Q317"/>
      <c r="R317"/>
      <c r="S317"/>
      <c r="T317"/>
      <c r="U317"/>
      <c r="V317"/>
      <c r="W317"/>
      <c r="X317"/>
      <c r="Y317"/>
      <c r="Z317"/>
      <c r="AA317"/>
      <c r="AB317"/>
      <c r="AC317"/>
      <c r="AD317"/>
      <c r="AE317"/>
      <c r="AF317"/>
      <c r="AG317"/>
      <c r="AH317"/>
      <c r="AI317"/>
      <c r="AJ317"/>
      <c r="AK317"/>
      <c r="AL317"/>
      <c r="AM317"/>
      <c r="AN317"/>
      <c r="AO317"/>
      <c r="AP317"/>
      <c r="AQ317"/>
      <c r="AR317"/>
      <c r="AS317"/>
      <c r="AT317"/>
      <c r="AU317"/>
      <c r="AV317"/>
      <c r="AW317"/>
      <c r="AX317"/>
      <c r="AY317"/>
      <c r="AZ317"/>
      <c r="BA317"/>
      <c r="BB317"/>
      <c r="BC317"/>
      <c r="BD317"/>
      <c r="BE317"/>
      <c r="BF317"/>
      <c r="BG317"/>
      <c r="BH317"/>
      <c r="BI317"/>
      <c r="BJ317"/>
      <c r="BK317"/>
      <c r="BL317"/>
      <c r="BM317"/>
      <c r="BN317"/>
      <c r="BO317"/>
      <c r="BP317"/>
      <c r="BQ317"/>
      <c r="BR317"/>
      <c r="BS317"/>
      <c r="BT317"/>
      <c r="BU317"/>
      <c r="BV317"/>
      <c r="BW317"/>
      <c r="BX317"/>
      <c r="BY317"/>
      <c r="BZ317"/>
      <c r="CA317"/>
      <c r="CB317"/>
      <c r="CC317"/>
      <c r="CD317"/>
      <c r="CE317"/>
      <c r="CF317"/>
      <c r="CG317"/>
      <c r="CH317"/>
      <c r="CI317"/>
      <c r="CJ317"/>
      <c r="CK317"/>
      <c r="CL317"/>
      <c r="CM317"/>
      <c r="CN317"/>
      <c r="CO317"/>
      <c r="CP317"/>
      <c r="CQ317"/>
      <c r="CR317"/>
      <c r="CS317"/>
      <c r="CT317"/>
      <c r="CU317"/>
      <c r="CV317"/>
      <c r="CW317"/>
      <c r="CX317"/>
      <c r="CY317"/>
      <c r="CZ317"/>
    </row>
    <row r="318" spans="1:104" s="29" customFormat="1" x14ac:dyDescent="0.25">
      <c r="A318"/>
      <c r="B318"/>
      <c r="C318" s="198"/>
      <c r="K318"/>
      <c r="L318"/>
      <c r="M318"/>
      <c r="N318"/>
      <c r="O318"/>
      <c r="P318"/>
      <c r="Q318"/>
      <c r="R318"/>
      <c r="S318"/>
      <c r="T318"/>
      <c r="U318"/>
      <c r="V318"/>
      <c r="W318"/>
      <c r="X318"/>
      <c r="Y318"/>
      <c r="Z318"/>
      <c r="AA318"/>
      <c r="AB318"/>
      <c r="AC318"/>
      <c r="AD318"/>
      <c r="AE318"/>
      <c r="AF318"/>
      <c r="AG318"/>
      <c r="AH318"/>
      <c r="AI318"/>
      <c r="AJ318"/>
      <c r="AK318"/>
      <c r="AL318"/>
      <c r="AM318"/>
      <c r="AN318"/>
      <c r="AO318"/>
      <c r="AP318"/>
      <c r="AQ318"/>
      <c r="AR318"/>
      <c r="AS318"/>
      <c r="AT318"/>
      <c r="AU318"/>
      <c r="AV318"/>
      <c r="AW318"/>
      <c r="AX318"/>
      <c r="AY318"/>
      <c r="AZ318"/>
      <c r="BA318"/>
      <c r="BB318"/>
      <c r="BC318"/>
      <c r="BD318"/>
      <c r="BE318"/>
      <c r="BF318"/>
      <c r="BG318"/>
      <c r="BH318"/>
      <c r="BI318"/>
      <c r="BJ318"/>
      <c r="BK318"/>
      <c r="BL318"/>
      <c r="BM318"/>
      <c r="BN318"/>
      <c r="BO318"/>
      <c r="BP318"/>
      <c r="BQ318"/>
      <c r="BR318"/>
      <c r="BS318"/>
      <c r="BT318"/>
      <c r="BU318"/>
      <c r="BV318"/>
      <c r="BW318"/>
      <c r="BX318"/>
      <c r="BY318"/>
      <c r="BZ318"/>
      <c r="CA318"/>
      <c r="CB318"/>
      <c r="CC318"/>
      <c r="CD318"/>
      <c r="CE318"/>
      <c r="CF318"/>
      <c r="CG318"/>
      <c r="CH318"/>
      <c r="CI318"/>
      <c r="CJ318"/>
      <c r="CK318"/>
      <c r="CL318"/>
      <c r="CM318"/>
      <c r="CN318"/>
      <c r="CO318"/>
      <c r="CP318"/>
      <c r="CQ318"/>
      <c r="CR318"/>
      <c r="CS318"/>
      <c r="CT318"/>
      <c r="CU318"/>
      <c r="CV318"/>
      <c r="CW318"/>
      <c r="CX318"/>
      <c r="CY318"/>
      <c r="CZ318"/>
    </row>
    <row r="319" spans="1:104" s="29" customFormat="1" x14ac:dyDescent="0.25">
      <c r="A319"/>
      <c r="B319"/>
      <c r="C319" s="198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  <c r="AB319"/>
      <c r="AC319"/>
      <c r="AD319"/>
      <c r="AE319"/>
      <c r="AF319"/>
      <c r="AG319"/>
      <c r="AH319"/>
      <c r="AI319"/>
      <c r="AJ319"/>
      <c r="AK319"/>
      <c r="AL319"/>
      <c r="AM319"/>
      <c r="AN319"/>
      <c r="AO319"/>
      <c r="AP319"/>
      <c r="AQ319"/>
      <c r="AR319"/>
      <c r="AS319"/>
      <c r="AT319"/>
      <c r="AU319"/>
      <c r="AV319"/>
      <c r="AW319"/>
      <c r="AX319"/>
      <c r="AY319"/>
      <c r="AZ319"/>
      <c r="BA319"/>
      <c r="BB319"/>
      <c r="BC319"/>
      <c r="BD319"/>
      <c r="BE319"/>
      <c r="BF319"/>
      <c r="BG319"/>
      <c r="BH319"/>
      <c r="BI319"/>
      <c r="BJ319"/>
      <c r="BK319"/>
      <c r="BL319"/>
      <c r="BM319"/>
      <c r="BN319"/>
      <c r="BO319"/>
      <c r="BP319"/>
      <c r="BQ319"/>
      <c r="BR319"/>
      <c r="BS319"/>
      <c r="BT319"/>
      <c r="BU319"/>
      <c r="BV319"/>
      <c r="BW319"/>
      <c r="BX319"/>
      <c r="BY319"/>
      <c r="BZ319"/>
      <c r="CA319"/>
      <c r="CB319"/>
      <c r="CC319"/>
      <c r="CD319"/>
      <c r="CE319"/>
      <c r="CF319"/>
      <c r="CG319"/>
      <c r="CH319"/>
      <c r="CI319"/>
      <c r="CJ319"/>
      <c r="CK319"/>
      <c r="CL319"/>
      <c r="CM319"/>
      <c r="CN319"/>
      <c r="CO319"/>
      <c r="CP319"/>
      <c r="CQ319"/>
      <c r="CR319"/>
      <c r="CS319"/>
      <c r="CT319"/>
      <c r="CU319"/>
      <c r="CV319"/>
      <c r="CW319"/>
      <c r="CX319"/>
      <c r="CY319"/>
      <c r="CZ319"/>
    </row>
    <row r="320" spans="1:104" s="29" customFormat="1" x14ac:dyDescent="0.25">
      <c r="A320"/>
      <c r="B320"/>
      <c r="C320" s="198"/>
      <c r="K320"/>
      <c r="L320"/>
      <c r="M320"/>
      <c r="N320"/>
      <c r="O320"/>
      <c r="P320"/>
      <c r="Q320"/>
      <c r="R320"/>
      <c r="S320"/>
      <c r="T320"/>
      <c r="U320"/>
      <c r="V320"/>
      <c r="W320"/>
      <c r="X320"/>
      <c r="Y320"/>
      <c r="Z320"/>
      <c r="AA320"/>
      <c r="AB320"/>
      <c r="AC320"/>
      <c r="AD320"/>
      <c r="AE320"/>
      <c r="AF320"/>
      <c r="AG320"/>
      <c r="AH320"/>
      <c r="AI320"/>
      <c r="AJ320"/>
      <c r="AK320"/>
      <c r="AL320"/>
      <c r="AM320"/>
      <c r="AN320"/>
      <c r="AO320"/>
      <c r="AP320"/>
      <c r="AQ320"/>
      <c r="AR320"/>
      <c r="AS320"/>
      <c r="AT320"/>
      <c r="AU320"/>
      <c r="AV320"/>
      <c r="AW320"/>
      <c r="AX320"/>
      <c r="AY320"/>
      <c r="AZ320"/>
      <c r="BA320"/>
      <c r="BB320"/>
      <c r="BC320"/>
      <c r="BD320"/>
      <c r="BE320"/>
      <c r="BF320"/>
      <c r="BG320"/>
      <c r="BH320"/>
      <c r="BI320"/>
      <c r="BJ320"/>
      <c r="BK320"/>
      <c r="BL320"/>
      <c r="BM320"/>
      <c r="BN320"/>
      <c r="BO320"/>
      <c r="BP320"/>
      <c r="BQ320"/>
      <c r="BR320"/>
      <c r="BS320"/>
      <c r="BT320"/>
      <c r="BU320"/>
      <c r="BV320"/>
      <c r="BW320"/>
      <c r="BX320"/>
      <c r="BY320"/>
      <c r="BZ320"/>
      <c r="CA320"/>
      <c r="CB320"/>
      <c r="CC320"/>
      <c r="CD320"/>
      <c r="CE320"/>
      <c r="CF320"/>
      <c r="CG320"/>
      <c r="CH320"/>
      <c r="CI320"/>
      <c r="CJ320"/>
      <c r="CK320"/>
      <c r="CL320"/>
      <c r="CM320"/>
      <c r="CN320"/>
      <c r="CO320"/>
      <c r="CP320"/>
      <c r="CQ320"/>
      <c r="CR320"/>
      <c r="CS320"/>
      <c r="CT320"/>
      <c r="CU320"/>
      <c r="CV320"/>
      <c r="CW320"/>
      <c r="CX320"/>
      <c r="CY320"/>
      <c r="CZ320"/>
    </row>
    <row r="321" spans="1:104" s="29" customFormat="1" x14ac:dyDescent="0.25">
      <c r="A321"/>
      <c r="B321"/>
      <c r="C321" s="198"/>
      <c r="K321"/>
      <c r="L321"/>
      <c r="M321"/>
      <c r="N321"/>
      <c r="O321"/>
      <c r="P321"/>
      <c r="Q321"/>
      <c r="R321"/>
      <c r="S321"/>
      <c r="T321"/>
      <c r="U321"/>
      <c r="V321"/>
      <c r="W321"/>
      <c r="X321"/>
      <c r="Y321"/>
      <c r="Z321"/>
      <c r="AA321"/>
      <c r="AB321"/>
      <c r="AC321"/>
      <c r="AD321"/>
      <c r="AE321"/>
      <c r="AF321"/>
      <c r="AG321"/>
      <c r="AH321"/>
      <c r="AI321"/>
      <c r="AJ321"/>
      <c r="AK321"/>
      <c r="AL321"/>
      <c r="AM321"/>
      <c r="AN321"/>
      <c r="AO321"/>
      <c r="AP321"/>
      <c r="AQ321"/>
      <c r="AR321"/>
      <c r="AS321"/>
      <c r="AT321"/>
      <c r="AU321"/>
      <c r="AV321"/>
      <c r="AW321"/>
      <c r="AX321"/>
      <c r="AY321"/>
      <c r="AZ321"/>
      <c r="BA321"/>
      <c r="BB321"/>
      <c r="BC321"/>
      <c r="BD321"/>
      <c r="BE321"/>
      <c r="BF321"/>
      <c r="BG321"/>
      <c r="BH321"/>
      <c r="BI321"/>
      <c r="BJ321"/>
      <c r="BK321"/>
      <c r="BL321"/>
      <c r="BM321"/>
      <c r="BN321"/>
      <c r="BO321"/>
      <c r="BP321"/>
      <c r="BQ321"/>
      <c r="BR321"/>
      <c r="BS321"/>
      <c r="BT321"/>
      <c r="BU321"/>
      <c r="BV321"/>
      <c r="BW321"/>
      <c r="BX321"/>
      <c r="BY321"/>
      <c r="BZ321"/>
      <c r="CA321"/>
      <c r="CB321"/>
      <c r="CC321"/>
      <c r="CD321"/>
      <c r="CE321"/>
      <c r="CF321"/>
      <c r="CG321"/>
      <c r="CH321"/>
      <c r="CI321"/>
      <c r="CJ321"/>
      <c r="CK321"/>
      <c r="CL321"/>
      <c r="CM321"/>
      <c r="CN321"/>
      <c r="CO321"/>
      <c r="CP321"/>
      <c r="CQ321"/>
      <c r="CR321"/>
      <c r="CS321"/>
      <c r="CT321"/>
      <c r="CU321"/>
      <c r="CV321"/>
      <c r="CW321"/>
      <c r="CX321"/>
      <c r="CY321"/>
      <c r="CZ321"/>
    </row>
    <row r="322" spans="1:104" s="29" customFormat="1" x14ac:dyDescent="0.25">
      <c r="A322"/>
      <c r="B322"/>
      <c r="C322" s="198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  <c r="AB322"/>
      <c r="AC322"/>
      <c r="AD322"/>
      <c r="AE322"/>
      <c r="AF322"/>
      <c r="AG322"/>
      <c r="AH322"/>
      <c r="AI322"/>
      <c r="AJ322"/>
      <c r="AK322"/>
      <c r="AL322"/>
      <c r="AM322"/>
      <c r="AN322"/>
      <c r="AO322"/>
      <c r="AP322"/>
      <c r="AQ322"/>
      <c r="AR322"/>
      <c r="AS322"/>
      <c r="AT322"/>
      <c r="AU322"/>
      <c r="AV322"/>
      <c r="AW322"/>
      <c r="AX322"/>
      <c r="AY322"/>
      <c r="AZ322"/>
      <c r="BA322"/>
      <c r="BB322"/>
      <c r="BC322"/>
      <c r="BD322"/>
      <c r="BE322"/>
      <c r="BF322"/>
      <c r="BG322"/>
      <c r="BH322"/>
      <c r="BI322"/>
      <c r="BJ322"/>
      <c r="BK322"/>
      <c r="BL322"/>
      <c r="BM322"/>
      <c r="BN322"/>
      <c r="BO322"/>
      <c r="BP322"/>
      <c r="BQ322"/>
      <c r="BR322"/>
      <c r="BS322"/>
      <c r="BT322"/>
      <c r="BU322"/>
      <c r="BV322"/>
      <c r="BW322"/>
      <c r="BX322"/>
      <c r="BY322"/>
      <c r="BZ322"/>
      <c r="CA322"/>
      <c r="CB322"/>
      <c r="CC322"/>
      <c r="CD322"/>
      <c r="CE322"/>
      <c r="CF322"/>
      <c r="CG322"/>
      <c r="CH322"/>
      <c r="CI322"/>
      <c r="CJ322"/>
      <c r="CK322"/>
      <c r="CL322"/>
      <c r="CM322"/>
      <c r="CN322"/>
      <c r="CO322"/>
      <c r="CP322"/>
      <c r="CQ322"/>
      <c r="CR322"/>
      <c r="CS322"/>
      <c r="CT322"/>
      <c r="CU322"/>
      <c r="CV322"/>
      <c r="CW322"/>
      <c r="CX322"/>
      <c r="CY322"/>
      <c r="CZ322"/>
    </row>
    <row r="323" spans="1:104" s="29" customFormat="1" x14ac:dyDescent="0.25">
      <c r="A323"/>
      <c r="B323"/>
      <c r="C323" s="198"/>
      <c r="K323"/>
      <c r="L323"/>
      <c r="M323"/>
      <c r="N323"/>
      <c r="O323"/>
      <c r="P323"/>
      <c r="Q323"/>
      <c r="R323"/>
      <c r="S323"/>
      <c r="T323"/>
      <c r="U323"/>
      <c r="V323"/>
      <c r="W323"/>
      <c r="X323"/>
      <c r="Y323"/>
      <c r="Z323"/>
      <c r="AA323"/>
      <c r="AB323"/>
      <c r="AC323"/>
      <c r="AD323"/>
      <c r="AE323"/>
      <c r="AF323"/>
      <c r="AG323"/>
      <c r="AH323"/>
      <c r="AI323"/>
      <c r="AJ323"/>
      <c r="AK323"/>
      <c r="AL323"/>
      <c r="AM323"/>
      <c r="AN323"/>
      <c r="AO323"/>
      <c r="AP323"/>
      <c r="AQ323"/>
      <c r="AR323"/>
      <c r="AS323"/>
      <c r="AT323"/>
      <c r="AU323"/>
      <c r="AV323"/>
      <c r="AW323"/>
      <c r="AX323"/>
      <c r="AY323"/>
      <c r="AZ323"/>
      <c r="BA323"/>
      <c r="BB323"/>
      <c r="BC323"/>
      <c r="BD323"/>
      <c r="BE323"/>
      <c r="BF323"/>
      <c r="BG323"/>
      <c r="BH323"/>
      <c r="BI323"/>
      <c r="BJ323"/>
      <c r="BK323"/>
      <c r="BL323"/>
      <c r="BM323"/>
      <c r="BN323"/>
      <c r="BO323"/>
      <c r="BP323"/>
      <c r="BQ323"/>
      <c r="BR323"/>
      <c r="BS323"/>
      <c r="BT323"/>
      <c r="BU323"/>
      <c r="BV323"/>
      <c r="BW323"/>
      <c r="BX323"/>
      <c r="BY323"/>
      <c r="BZ323"/>
      <c r="CA323"/>
      <c r="CB323"/>
      <c r="CC323"/>
      <c r="CD323"/>
      <c r="CE323"/>
      <c r="CF323"/>
      <c r="CG323"/>
      <c r="CH323"/>
      <c r="CI323"/>
      <c r="CJ323"/>
      <c r="CK323"/>
      <c r="CL323"/>
      <c r="CM323"/>
      <c r="CN323"/>
      <c r="CO323"/>
      <c r="CP323"/>
      <c r="CQ323"/>
      <c r="CR323"/>
      <c r="CS323"/>
      <c r="CT323"/>
      <c r="CU323"/>
      <c r="CV323"/>
      <c r="CW323"/>
      <c r="CX323"/>
      <c r="CY323"/>
      <c r="CZ323"/>
    </row>
    <row r="324" spans="1:104" s="29" customFormat="1" x14ac:dyDescent="0.25">
      <c r="A324"/>
      <c r="B324"/>
      <c r="C324" s="198"/>
      <c r="K324"/>
      <c r="L324"/>
      <c r="M324"/>
      <c r="N324"/>
      <c r="O324"/>
      <c r="P324"/>
      <c r="Q324"/>
      <c r="R324"/>
      <c r="S324"/>
      <c r="T324"/>
      <c r="U324"/>
      <c r="V324"/>
      <c r="W324"/>
      <c r="X324"/>
      <c r="Y324"/>
      <c r="Z324"/>
      <c r="AA324"/>
      <c r="AB324"/>
      <c r="AC324"/>
      <c r="AD324"/>
      <c r="AE324"/>
      <c r="AF324"/>
      <c r="AG324"/>
      <c r="AH324"/>
      <c r="AI324"/>
      <c r="AJ324"/>
      <c r="AK324"/>
      <c r="AL324"/>
      <c r="AM324"/>
      <c r="AN324"/>
      <c r="AO324"/>
      <c r="AP324"/>
      <c r="AQ324"/>
      <c r="AR324"/>
      <c r="AS324"/>
      <c r="AT324"/>
      <c r="AU324"/>
      <c r="AV324"/>
      <c r="AW324"/>
      <c r="AX324"/>
      <c r="AY324"/>
      <c r="AZ324"/>
      <c r="BA324"/>
      <c r="BB324"/>
      <c r="BC324"/>
      <c r="BD324"/>
      <c r="BE324"/>
      <c r="BF324"/>
      <c r="BG324"/>
      <c r="BH324"/>
      <c r="BI324"/>
      <c r="BJ324"/>
      <c r="BK324"/>
      <c r="BL324"/>
      <c r="BM324"/>
      <c r="BN324"/>
      <c r="BO324"/>
      <c r="BP324"/>
      <c r="BQ324"/>
      <c r="BR324"/>
      <c r="BS324"/>
      <c r="BT324"/>
      <c r="BU324"/>
      <c r="BV324"/>
      <c r="BW324"/>
      <c r="BX324"/>
      <c r="BY324"/>
      <c r="BZ324"/>
      <c r="CA324"/>
      <c r="CB324"/>
      <c r="CC324"/>
      <c r="CD324"/>
      <c r="CE324"/>
      <c r="CF324"/>
      <c r="CG324"/>
      <c r="CH324"/>
      <c r="CI324"/>
      <c r="CJ324"/>
      <c r="CK324"/>
      <c r="CL324"/>
      <c r="CM324"/>
      <c r="CN324"/>
      <c r="CO324"/>
      <c r="CP324"/>
      <c r="CQ324"/>
      <c r="CR324"/>
      <c r="CS324"/>
      <c r="CT324"/>
      <c r="CU324"/>
      <c r="CV324"/>
      <c r="CW324"/>
      <c r="CX324"/>
      <c r="CY324"/>
      <c r="CZ324"/>
    </row>
    <row r="325" spans="1:104" s="29" customFormat="1" x14ac:dyDescent="0.25">
      <c r="A325"/>
      <c r="B325"/>
      <c r="C325" s="198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  <c r="AB325"/>
      <c r="AC325"/>
      <c r="AD325"/>
      <c r="AE325"/>
      <c r="AF325"/>
      <c r="AG325"/>
      <c r="AH325"/>
      <c r="AI325"/>
      <c r="AJ325"/>
      <c r="AK325"/>
      <c r="AL325"/>
      <c r="AM325"/>
      <c r="AN325"/>
      <c r="AO325"/>
      <c r="AP325"/>
      <c r="AQ325"/>
      <c r="AR325"/>
      <c r="AS325"/>
      <c r="AT325"/>
      <c r="AU325"/>
      <c r="AV325"/>
      <c r="AW325"/>
      <c r="AX325"/>
      <c r="AY325"/>
      <c r="AZ325"/>
      <c r="BA325"/>
      <c r="BB325"/>
      <c r="BC325"/>
      <c r="BD325"/>
      <c r="BE325"/>
      <c r="BF325"/>
      <c r="BG325"/>
      <c r="BH325"/>
      <c r="BI325"/>
      <c r="BJ325"/>
      <c r="BK325"/>
      <c r="BL325"/>
      <c r="BM325"/>
      <c r="BN325"/>
      <c r="BO325"/>
      <c r="BP325"/>
      <c r="BQ325"/>
      <c r="BR325"/>
      <c r="BS325"/>
      <c r="BT325"/>
      <c r="BU325"/>
      <c r="BV325"/>
      <c r="BW325"/>
      <c r="BX325"/>
      <c r="BY325"/>
      <c r="BZ325"/>
      <c r="CA325"/>
      <c r="CB325"/>
      <c r="CC325"/>
      <c r="CD325"/>
      <c r="CE325"/>
      <c r="CF325"/>
      <c r="CG325"/>
      <c r="CH325"/>
      <c r="CI325"/>
      <c r="CJ325"/>
      <c r="CK325"/>
      <c r="CL325"/>
      <c r="CM325"/>
      <c r="CN325"/>
      <c r="CO325"/>
      <c r="CP325"/>
      <c r="CQ325"/>
      <c r="CR325"/>
      <c r="CS325"/>
      <c r="CT325"/>
      <c r="CU325"/>
      <c r="CV325"/>
      <c r="CW325"/>
      <c r="CX325"/>
      <c r="CY325"/>
      <c r="CZ325"/>
    </row>
    <row r="326" spans="1:104" s="29" customFormat="1" x14ac:dyDescent="0.25">
      <c r="A326"/>
      <c r="B326"/>
      <c r="C326" s="198"/>
      <c r="K326"/>
      <c r="L326"/>
      <c r="M326"/>
      <c r="N326"/>
      <c r="O326"/>
      <c r="P326"/>
      <c r="Q326"/>
      <c r="R326"/>
      <c r="S326"/>
      <c r="T326"/>
      <c r="U326"/>
      <c r="V326"/>
      <c r="W326"/>
      <c r="X326"/>
      <c r="Y326"/>
      <c r="Z326"/>
      <c r="AA326"/>
      <c r="AB326"/>
      <c r="AC326"/>
      <c r="AD326"/>
      <c r="AE326"/>
      <c r="AF326"/>
      <c r="AG326"/>
      <c r="AH326"/>
      <c r="AI326"/>
      <c r="AJ326"/>
      <c r="AK326"/>
      <c r="AL326"/>
      <c r="AM326"/>
      <c r="AN326"/>
      <c r="AO326"/>
      <c r="AP326"/>
      <c r="AQ326"/>
      <c r="AR326"/>
      <c r="AS326"/>
      <c r="AT326"/>
      <c r="AU326"/>
      <c r="AV326"/>
      <c r="AW326"/>
      <c r="AX326"/>
      <c r="AY326"/>
      <c r="AZ326"/>
      <c r="BA326"/>
      <c r="BB326"/>
      <c r="BC326"/>
      <c r="BD326"/>
      <c r="BE326"/>
      <c r="BF326"/>
      <c r="BG326"/>
      <c r="BH326"/>
      <c r="BI326"/>
      <c r="BJ326"/>
      <c r="BK326"/>
      <c r="BL326"/>
      <c r="BM326"/>
      <c r="BN326"/>
      <c r="BO326"/>
      <c r="BP326"/>
      <c r="BQ326"/>
      <c r="BR326"/>
      <c r="BS326"/>
      <c r="BT326"/>
      <c r="BU326"/>
      <c r="BV326"/>
      <c r="BW326"/>
      <c r="BX326"/>
      <c r="BY326"/>
      <c r="BZ326"/>
      <c r="CA326"/>
      <c r="CB326"/>
      <c r="CC326"/>
      <c r="CD326"/>
      <c r="CE326"/>
      <c r="CF326"/>
      <c r="CG326"/>
      <c r="CH326"/>
      <c r="CI326"/>
      <c r="CJ326"/>
      <c r="CK326"/>
      <c r="CL326"/>
      <c r="CM326"/>
      <c r="CN326"/>
      <c r="CO326"/>
      <c r="CP326"/>
      <c r="CQ326"/>
      <c r="CR326"/>
      <c r="CS326"/>
      <c r="CT326"/>
      <c r="CU326"/>
      <c r="CV326"/>
      <c r="CW326"/>
      <c r="CX326"/>
      <c r="CY326"/>
      <c r="CZ326"/>
    </row>
    <row r="327" spans="1:104" s="29" customFormat="1" x14ac:dyDescent="0.25">
      <c r="A327"/>
      <c r="B327"/>
      <c r="C327" s="198"/>
      <c r="K327"/>
      <c r="L327"/>
      <c r="M327"/>
      <c r="N327"/>
      <c r="O327"/>
      <c r="P327"/>
      <c r="Q327"/>
      <c r="R327"/>
      <c r="S327"/>
      <c r="T327"/>
      <c r="U327"/>
      <c r="V327"/>
      <c r="W327"/>
      <c r="X327"/>
      <c r="Y327"/>
      <c r="Z327"/>
      <c r="AA327"/>
      <c r="AB327"/>
      <c r="AC327"/>
      <c r="AD327"/>
      <c r="AE327"/>
      <c r="AF327"/>
      <c r="AG327"/>
      <c r="AH327"/>
      <c r="AI327"/>
      <c r="AJ327"/>
      <c r="AK327"/>
      <c r="AL327"/>
      <c r="AM327"/>
      <c r="AN327"/>
      <c r="AO327"/>
      <c r="AP327"/>
      <c r="AQ327"/>
      <c r="AR327"/>
      <c r="AS327"/>
      <c r="AT327"/>
      <c r="AU327"/>
      <c r="AV327"/>
      <c r="AW327"/>
      <c r="AX327"/>
      <c r="AY327"/>
      <c r="AZ327"/>
      <c r="BA327"/>
      <c r="BB327"/>
      <c r="BC327"/>
      <c r="BD327"/>
      <c r="BE327"/>
      <c r="BF327"/>
      <c r="BG327"/>
      <c r="BH327"/>
      <c r="BI327"/>
      <c r="BJ327"/>
      <c r="BK327"/>
      <c r="BL327"/>
      <c r="BM327"/>
      <c r="BN327"/>
      <c r="BO327"/>
      <c r="BP327"/>
      <c r="BQ327"/>
      <c r="BR327"/>
      <c r="BS327"/>
      <c r="BT327"/>
      <c r="BU327"/>
      <c r="BV327"/>
      <c r="BW327"/>
      <c r="BX327"/>
      <c r="BY327"/>
      <c r="BZ327"/>
      <c r="CA327"/>
      <c r="CB327"/>
      <c r="CC327"/>
      <c r="CD327"/>
      <c r="CE327"/>
      <c r="CF327"/>
      <c r="CG327"/>
      <c r="CH327"/>
      <c r="CI327"/>
      <c r="CJ327"/>
      <c r="CK327"/>
      <c r="CL327"/>
      <c r="CM327"/>
      <c r="CN327"/>
      <c r="CO327"/>
      <c r="CP327"/>
      <c r="CQ327"/>
      <c r="CR327"/>
      <c r="CS327"/>
      <c r="CT327"/>
      <c r="CU327"/>
      <c r="CV327"/>
      <c r="CW327"/>
      <c r="CX327"/>
      <c r="CY327"/>
      <c r="CZ327"/>
    </row>
    <row r="328" spans="1:104" s="29" customFormat="1" x14ac:dyDescent="0.25">
      <c r="A328"/>
      <c r="B328"/>
      <c r="C328" s="19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  <c r="AB328"/>
      <c r="AC328"/>
      <c r="AD328"/>
      <c r="AE328"/>
      <c r="AF328"/>
      <c r="AG328"/>
      <c r="AH328"/>
      <c r="AI328"/>
      <c r="AJ328"/>
      <c r="AK328"/>
      <c r="AL328"/>
      <c r="AM328"/>
      <c r="AN328"/>
      <c r="AO328"/>
      <c r="AP328"/>
      <c r="AQ328"/>
      <c r="AR328"/>
      <c r="AS328"/>
      <c r="AT328"/>
      <c r="AU328"/>
      <c r="AV328"/>
      <c r="AW328"/>
      <c r="AX328"/>
      <c r="AY328"/>
      <c r="AZ328"/>
      <c r="BA328"/>
      <c r="BB328"/>
      <c r="BC328"/>
      <c r="BD328"/>
      <c r="BE328"/>
      <c r="BF328"/>
      <c r="BG328"/>
      <c r="BH328"/>
      <c r="BI328"/>
      <c r="BJ328"/>
      <c r="BK328"/>
      <c r="BL328"/>
      <c r="BM328"/>
      <c r="BN328"/>
      <c r="BO328"/>
      <c r="BP328"/>
      <c r="BQ328"/>
      <c r="BR328"/>
      <c r="BS328"/>
      <c r="BT328"/>
      <c r="BU328"/>
      <c r="BV328"/>
      <c r="BW328"/>
      <c r="BX328"/>
      <c r="BY328"/>
      <c r="BZ328"/>
      <c r="CA328"/>
      <c r="CB328"/>
      <c r="CC328"/>
      <c r="CD328"/>
      <c r="CE328"/>
      <c r="CF328"/>
      <c r="CG328"/>
      <c r="CH328"/>
      <c r="CI328"/>
      <c r="CJ328"/>
      <c r="CK328"/>
      <c r="CL328"/>
      <c r="CM328"/>
      <c r="CN328"/>
      <c r="CO328"/>
      <c r="CP328"/>
      <c r="CQ328"/>
      <c r="CR328"/>
      <c r="CS328"/>
      <c r="CT328"/>
      <c r="CU328"/>
      <c r="CV328"/>
      <c r="CW328"/>
      <c r="CX328"/>
      <c r="CY328"/>
      <c r="CZ328"/>
    </row>
    <row r="329" spans="1:104" s="29" customFormat="1" x14ac:dyDescent="0.25">
      <c r="A329"/>
      <c r="B329"/>
      <c r="C329" s="198"/>
      <c r="K329"/>
      <c r="L329"/>
      <c r="M329"/>
      <c r="N329"/>
      <c r="O329"/>
      <c r="P329"/>
      <c r="Q329"/>
      <c r="R329"/>
      <c r="S329"/>
      <c r="T329"/>
      <c r="U329"/>
      <c r="V329"/>
      <c r="W329"/>
      <c r="X329"/>
      <c r="Y329"/>
      <c r="Z329"/>
      <c r="AA329"/>
      <c r="AB329"/>
      <c r="AC329"/>
      <c r="AD329"/>
      <c r="AE329"/>
      <c r="AF329"/>
      <c r="AG329"/>
      <c r="AH329"/>
      <c r="AI329"/>
      <c r="AJ329"/>
      <c r="AK329"/>
      <c r="AL329"/>
      <c r="AM329"/>
      <c r="AN329"/>
      <c r="AO329"/>
      <c r="AP329"/>
      <c r="AQ329"/>
      <c r="AR329"/>
      <c r="AS329"/>
      <c r="AT329"/>
      <c r="AU329"/>
      <c r="AV329"/>
      <c r="AW329"/>
      <c r="AX329"/>
      <c r="AY329"/>
      <c r="AZ329"/>
      <c r="BA329"/>
      <c r="BB329"/>
      <c r="BC329"/>
      <c r="BD329"/>
      <c r="BE329"/>
      <c r="BF329"/>
      <c r="BG329"/>
      <c r="BH329"/>
      <c r="BI329"/>
      <c r="BJ329"/>
      <c r="BK329"/>
      <c r="BL329"/>
      <c r="BM329"/>
      <c r="BN329"/>
      <c r="BO329"/>
      <c r="BP329"/>
      <c r="BQ329"/>
      <c r="BR329"/>
      <c r="BS329"/>
      <c r="BT329"/>
      <c r="BU329"/>
      <c r="BV329"/>
      <c r="BW329"/>
      <c r="BX329"/>
      <c r="BY329"/>
      <c r="BZ329"/>
      <c r="CA329"/>
      <c r="CB329"/>
      <c r="CC329"/>
      <c r="CD329"/>
      <c r="CE329"/>
      <c r="CF329"/>
      <c r="CG329"/>
      <c r="CH329"/>
      <c r="CI329"/>
      <c r="CJ329"/>
      <c r="CK329"/>
      <c r="CL329"/>
      <c r="CM329"/>
      <c r="CN329"/>
      <c r="CO329"/>
      <c r="CP329"/>
      <c r="CQ329"/>
      <c r="CR329"/>
      <c r="CS329"/>
      <c r="CT329"/>
      <c r="CU329"/>
      <c r="CV329"/>
      <c r="CW329"/>
      <c r="CX329"/>
      <c r="CY329"/>
      <c r="CZ329"/>
    </row>
    <row r="330" spans="1:104" s="29" customFormat="1" x14ac:dyDescent="0.25">
      <c r="A330"/>
      <c r="B330"/>
      <c r="C330" s="198"/>
      <c r="K330"/>
      <c r="L330"/>
      <c r="M330"/>
      <c r="N330"/>
      <c r="O330"/>
      <c r="P330"/>
      <c r="Q330"/>
      <c r="R330"/>
      <c r="S330"/>
      <c r="T330"/>
      <c r="U330"/>
      <c r="V330"/>
      <c r="W330"/>
      <c r="X330"/>
      <c r="Y330"/>
      <c r="Z330"/>
      <c r="AA330"/>
      <c r="AB330"/>
      <c r="AC330"/>
      <c r="AD330"/>
      <c r="AE330"/>
      <c r="AF330"/>
      <c r="AG330"/>
      <c r="AH330"/>
      <c r="AI330"/>
      <c r="AJ330"/>
      <c r="AK330"/>
      <c r="AL330"/>
      <c r="AM330"/>
      <c r="AN330"/>
      <c r="AO330"/>
      <c r="AP330"/>
      <c r="AQ330"/>
      <c r="AR330"/>
      <c r="AS330"/>
      <c r="AT330"/>
      <c r="AU330"/>
      <c r="AV330"/>
      <c r="AW330"/>
      <c r="AX330"/>
      <c r="AY330"/>
      <c r="AZ330"/>
      <c r="BA330"/>
      <c r="BB330"/>
      <c r="BC330"/>
      <c r="BD330"/>
      <c r="BE330"/>
      <c r="BF330"/>
      <c r="BG330"/>
      <c r="BH330"/>
      <c r="BI330"/>
      <c r="BJ330"/>
      <c r="BK330"/>
      <c r="BL330"/>
      <c r="BM330"/>
      <c r="BN330"/>
      <c r="BO330"/>
      <c r="BP330"/>
      <c r="BQ330"/>
      <c r="BR330"/>
      <c r="BS330"/>
      <c r="BT330"/>
      <c r="BU330"/>
      <c r="BV330"/>
      <c r="BW330"/>
      <c r="BX330"/>
      <c r="BY330"/>
      <c r="BZ330"/>
      <c r="CA330"/>
      <c r="CB330"/>
      <c r="CC330"/>
      <c r="CD330"/>
      <c r="CE330"/>
      <c r="CF330"/>
      <c r="CG330"/>
      <c r="CH330"/>
      <c r="CI330"/>
      <c r="CJ330"/>
      <c r="CK330"/>
      <c r="CL330"/>
      <c r="CM330"/>
      <c r="CN330"/>
      <c r="CO330"/>
      <c r="CP330"/>
      <c r="CQ330"/>
      <c r="CR330"/>
      <c r="CS330"/>
      <c r="CT330"/>
      <c r="CU330"/>
      <c r="CV330"/>
      <c r="CW330"/>
      <c r="CX330"/>
      <c r="CY330"/>
      <c r="CZ330"/>
    </row>
    <row r="331" spans="1:104" s="29" customFormat="1" x14ac:dyDescent="0.25">
      <c r="A331"/>
      <c r="B331"/>
      <c r="C331" s="198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  <c r="AB331"/>
      <c r="AC331"/>
      <c r="AD331"/>
      <c r="AE331"/>
      <c r="AF331"/>
      <c r="AG331"/>
      <c r="AH331"/>
      <c r="AI331"/>
      <c r="AJ331"/>
      <c r="AK331"/>
      <c r="AL331"/>
      <c r="AM331"/>
      <c r="AN331"/>
      <c r="AO331"/>
      <c r="AP331"/>
      <c r="AQ331"/>
      <c r="AR331"/>
      <c r="AS331"/>
      <c r="AT331"/>
      <c r="AU331"/>
      <c r="AV331"/>
      <c r="AW331"/>
      <c r="AX331"/>
      <c r="AY331"/>
      <c r="AZ331"/>
      <c r="BA331"/>
      <c r="BB331"/>
      <c r="BC331"/>
      <c r="BD331"/>
      <c r="BE331"/>
      <c r="BF331"/>
      <c r="BG331"/>
      <c r="BH331"/>
      <c r="BI331"/>
      <c r="BJ331"/>
      <c r="BK331"/>
      <c r="BL331"/>
      <c r="BM331"/>
      <c r="BN331"/>
      <c r="BO331"/>
      <c r="BP331"/>
      <c r="BQ331"/>
      <c r="BR331"/>
      <c r="BS331"/>
      <c r="BT331"/>
      <c r="BU331"/>
      <c r="BV331"/>
      <c r="BW331"/>
      <c r="BX331"/>
      <c r="BY331"/>
      <c r="BZ331"/>
      <c r="CA331"/>
      <c r="CB331"/>
      <c r="CC331"/>
      <c r="CD331"/>
      <c r="CE331"/>
      <c r="CF331"/>
      <c r="CG331"/>
      <c r="CH331"/>
      <c r="CI331"/>
      <c r="CJ331"/>
      <c r="CK331"/>
      <c r="CL331"/>
      <c r="CM331"/>
      <c r="CN331"/>
      <c r="CO331"/>
      <c r="CP331"/>
      <c r="CQ331"/>
      <c r="CR331"/>
      <c r="CS331"/>
      <c r="CT331"/>
      <c r="CU331"/>
      <c r="CV331"/>
      <c r="CW331"/>
      <c r="CX331"/>
      <c r="CY331"/>
      <c r="CZ331"/>
    </row>
    <row r="332" spans="1:104" s="29" customFormat="1" x14ac:dyDescent="0.25">
      <c r="A332"/>
      <c r="B332"/>
      <c r="C332" s="198"/>
      <c r="K332"/>
      <c r="L332"/>
      <c r="M332"/>
      <c r="N332"/>
      <c r="O332"/>
      <c r="P332"/>
      <c r="Q332"/>
      <c r="R332"/>
      <c r="S332"/>
      <c r="T332"/>
      <c r="U332"/>
      <c r="V332"/>
      <c r="W332"/>
      <c r="X332"/>
      <c r="Y332"/>
      <c r="Z332"/>
      <c r="AA332"/>
      <c r="AB332"/>
      <c r="AC332"/>
      <c r="AD332"/>
      <c r="AE332"/>
      <c r="AF332"/>
      <c r="AG332"/>
      <c r="AH332"/>
      <c r="AI332"/>
      <c r="AJ332"/>
      <c r="AK332"/>
      <c r="AL332"/>
      <c r="AM332"/>
      <c r="AN332"/>
      <c r="AO332"/>
      <c r="AP332"/>
      <c r="AQ332"/>
      <c r="AR332"/>
      <c r="AS332"/>
      <c r="AT332"/>
      <c r="AU332"/>
      <c r="AV332"/>
      <c r="AW332"/>
      <c r="AX332"/>
      <c r="AY332"/>
      <c r="AZ332"/>
      <c r="BA332"/>
      <c r="BB332"/>
      <c r="BC332"/>
      <c r="BD332"/>
      <c r="BE332"/>
      <c r="BF332"/>
      <c r="BG332"/>
      <c r="BH332"/>
      <c r="BI332"/>
      <c r="BJ332"/>
      <c r="BK332"/>
      <c r="BL332"/>
      <c r="BM332"/>
      <c r="BN332"/>
      <c r="BO332"/>
      <c r="BP332"/>
      <c r="BQ332"/>
      <c r="BR332"/>
      <c r="BS332"/>
      <c r="BT332"/>
      <c r="BU332"/>
      <c r="BV332"/>
      <c r="BW332"/>
      <c r="BX332"/>
      <c r="BY332"/>
      <c r="BZ332"/>
      <c r="CA332"/>
      <c r="CB332"/>
      <c r="CC332"/>
      <c r="CD332"/>
      <c r="CE332"/>
      <c r="CF332"/>
      <c r="CG332"/>
      <c r="CH332"/>
      <c r="CI332"/>
      <c r="CJ332"/>
      <c r="CK332"/>
      <c r="CL332"/>
      <c r="CM332"/>
      <c r="CN332"/>
      <c r="CO332"/>
      <c r="CP332"/>
      <c r="CQ332"/>
      <c r="CR332"/>
      <c r="CS332"/>
      <c r="CT332"/>
      <c r="CU332"/>
      <c r="CV332"/>
      <c r="CW332"/>
      <c r="CX332"/>
      <c r="CY332"/>
      <c r="CZ332"/>
    </row>
    <row r="333" spans="1:104" s="29" customFormat="1" x14ac:dyDescent="0.25">
      <c r="A333"/>
      <c r="B333"/>
      <c r="C333" s="198"/>
      <c r="K333"/>
      <c r="L333"/>
      <c r="M333"/>
      <c r="N333"/>
      <c r="O333"/>
      <c r="P333"/>
      <c r="Q333"/>
      <c r="R333"/>
      <c r="S333"/>
      <c r="T333"/>
      <c r="U333"/>
      <c r="V333"/>
      <c r="W333"/>
      <c r="X333"/>
      <c r="Y333"/>
      <c r="Z333"/>
      <c r="AA333"/>
      <c r="AB333"/>
      <c r="AC333"/>
      <c r="AD333"/>
      <c r="AE333"/>
      <c r="AF333"/>
      <c r="AG333"/>
      <c r="AH333"/>
      <c r="AI333"/>
      <c r="AJ333"/>
      <c r="AK333"/>
      <c r="AL333"/>
      <c r="AM333"/>
      <c r="AN333"/>
      <c r="AO333"/>
      <c r="AP333"/>
      <c r="AQ333"/>
      <c r="AR333"/>
      <c r="AS333"/>
      <c r="AT333"/>
      <c r="AU333"/>
      <c r="AV333"/>
      <c r="AW333"/>
      <c r="AX333"/>
      <c r="AY333"/>
      <c r="AZ333"/>
      <c r="BA333"/>
      <c r="BB333"/>
      <c r="BC333"/>
      <c r="BD333"/>
      <c r="BE333"/>
      <c r="BF333"/>
      <c r="BG333"/>
      <c r="BH333"/>
      <c r="BI333"/>
      <c r="BJ333"/>
      <c r="BK333"/>
      <c r="BL333"/>
      <c r="BM333"/>
      <c r="BN333"/>
      <c r="BO333"/>
      <c r="BP333"/>
      <c r="BQ333"/>
      <c r="BR333"/>
      <c r="BS333"/>
      <c r="BT333"/>
      <c r="BU333"/>
      <c r="BV333"/>
      <c r="BW333"/>
      <c r="BX333"/>
      <c r="BY333"/>
      <c r="BZ333"/>
      <c r="CA333"/>
      <c r="CB333"/>
      <c r="CC333"/>
      <c r="CD333"/>
      <c r="CE333"/>
      <c r="CF333"/>
      <c r="CG333"/>
      <c r="CH333"/>
      <c r="CI333"/>
      <c r="CJ333"/>
      <c r="CK333"/>
      <c r="CL333"/>
      <c r="CM333"/>
      <c r="CN333"/>
      <c r="CO333"/>
      <c r="CP333"/>
      <c r="CQ333"/>
      <c r="CR333"/>
      <c r="CS333"/>
      <c r="CT333"/>
      <c r="CU333"/>
      <c r="CV333"/>
      <c r="CW333"/>
      <c r="CX333"/>
      <c r="CY333"/>
      <c r="CZ333"/>
    </row>
    <row r="334" spans="1:104" s="29" customFormat="1" x14ac:dyDescent="0.25">
      <c r="A334"/>
      <c r="B334"/>
      <c r="C334" s="198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  <c r="AB334"/>
      <c r="AC334"/>
      <c r="AD334"/>
      <c r="AE334"/>
      <c r="AF334"/>
      <c r="AG334"/>
      <c r="AH334"/>
      <c r="AI334"/>
      <c r="AJ334"/>
      <c r="AK334"/>
      <c r="AL334"/>
      <c r="AM334"/>
      <c r="AN334"/>
      <c r="AO334"/>
      <c r="AP334"/>
      <c r="AQ334"/>
      <c r="AR334"/>
      <c r="AS334"/>
      <c r="AT334"/>
      <c r="AU334"/>
      <c r="AV334"/>
      <c r="AW334"/>
      <c r="AX334"/>
      <c r="AY334"/>
      <c r="AZ334"/>
      <c r="BA334"/>
      <c r="BB334"/>
      <c r="BC334"/>
      <c r="BD334"/>
      <c r="BE334"/>
      <c r="BF334"/>
      <c r="BG334"/>
      <c r="BH334"/>
      <c r="BI334"/>
      <c r="BJ334"/>
      <c r="BK334"/>
      <c r="BL334"/>
      <c r="BM334"/>
      <c r="BN334"/>
      <c r="BO334"/>
      <c r="BP334"/>
      <c r="BQ334"/>
      <c r="BR334"/>
      <c r="BS334"/>
      <c r="BT334"/>
      <c r="BU334"/>
      <c r="BV334"/>
      <c r="BW334"/>
      <c r="BX334"/>
      <c r="BY334"/>
      <c r="BZ334"/>
      <c r="CA334"/>
      <c r="CB334"/>
      <c r="CC334"/>
      <c r="CD334"/>
      <c r="CE334"/>
      <c r="CF334"/>
      <c r="CG334"/>
      <c r="CH334"/>
      <c r="CI334"/>
      <c r="CJ334"/>
      <c r="CK334"/>
      <c r="CL334"/>
      <c r="CM334"/>
      <c r="CN334"/>
      <c r="CO334"/>
      <c r="CP334"/>
      <c r="CQ334"/>
      <c r="CR334"/>
      <c r="CS334"/>
      <c r="CT334"/>
      <c r="CU334"/>
      <c r="CV334"/>
      <c r="CW334"/>
      <c r="CX334"/>
      <c r="CY334"/>
      <c r="CZ334"/>
    </row>
    <row r="335" spans="1:104" s="29" customFormat="1" x14ac:dyDescent="0.25">
      <c r="A335"/>
      <c r="B335"/>
      <c r="C335" s="198"/>
      <c r="K335"/>
      <c r="L335"/>
      <c r="M335"/>
      <c r="N335"/>
      <c r="O335"/>
      <c r="P335"/>
      <c r="Q335"/>
      <c r="R335"/>
      <c r="S335"/>
      <c r="T335"/>
      <c r="U335"/>
      <c r="V335"/>
      <c r="W335"/>
      <c r="X335"/>
      <c r="Y335"/>
      <c r="Z335"/>
      <c r="AA335"/>
      <c r="AB335"/>
      <c r="AC335"/>
      <c r="AD335"/>
      <c r="AE335"/>
      <c r="AF335"/>
      <c r="AG335"/>
      <c r="AH335"/>
      <c r="AI335"/>
      <c r="AJ335"/>
      <c r="AK335"/>
      <c r="AL335"/>
      <c r="AM335"/>
      <c r="AN335"/>
      <c r="AO335"/>
      <c r="AP335"/>
      <c r="AQ335"/>
      <c r="AR335"/>
      <c r="AS335"/>
      <c r="AT335"/>
      <c r="AU335"/>
      <c r="AV335"/>
      <c r="AW335"/>
      <c r="AX335"/>
      <c r="AY335"/>
      <c r="AZ335"/>
      <c r="BA335"/>
      <c r="BB335"/>
      <c r="BC335"/>
      <c r="BD335"/>
      <c r="BE335"/>
      <c r="BF335"/>
      <c r="BG335"/>
      <c r="BH335"/>
      <c r="BI335"/>
      <c r="BJ335"/>
      <c r="BK335"/>
      <c r="BL335"/>
      <c r="BM335"/>
      <c r="BN335"/>
      <c r="BO335"/>
      <c r="BP335"/>
      <c r="BQ335"/>
      <c r="BR335"/>
      <c r="BS335"/>
      <c r="BT335"/>
      <c r="BU335"/>
      <c r="BV335"/>
      <c r="BW335"/>
      <c r="BX335"/>
      <c r="BY335"/>
      <c r="BZ335"/>
      <c r="CA335"/>
      <c r="CB335"/>
      <c r="CC335"/>
      <c r="CD335"/>
      <c r="CE335"/>
      <c r="CF335"/>
      <c r="CG335"/>
      <c r="CH335"/>
      <c r="CI335"/>
      <c r="CJ335"/>
      <c r="CK335"/>
      <c r="CL335"/>
      <c r="CM335"/>
      <c r="CN335"/>
      <c r="CO335"/>
      <c r="CP335"/>
      <c r="CQ335"/>
      <c r="CR335"/>
      <c r="CS335"/>
      <c r="CT335"/>
      <c r="CU335"/>
      <c r="CV335"/>
      <c r="CW335"/>
      <c r="CX335"/>
      <c r="CY335"/>
      <c r="CZ335"/>
    </row>
    <row r="336" spans="1:104" s="29" customFormat="1" x14ac:dyDescent="0.25">
      <c r="A336"/>
      <c r="B336"/>
      <c r="C336" s="198"/>
      <c r="K336"/>
      <c r="L336"/>
      <c r="M336"/>
      <c r="N336"/>
      <c r="O336"/>
      <c r="P336"/>
      <c r="Q336"/>
      <c r="R336"/>
      <c r="S336"/>
      <c r="T336"/>
      <c r="U336"/>
      <c r="V336"/>
      <c r="W336"/>
      <c r="X336"/>
      <c r="Y336"/>
      <c r="Z336"/>
      <c r="AA336"/>
      <c r="AB336"/>
      <c r="AC336"/>
      <c r="AD336"/>
      <c r="AE336"/>
      <c r="AF336"/>
      <c r="AG336"/>
      <c r="AH336"/>
      <c r="AI336"/>
      <c r="AJ336"/>
      <c r="AK336"/>
      <c r="AL336"/>
      <c r="AM336"/>
      <c r="AN336"/>
      <c r="AO336"/>
      <c r="AP336"/>
      <c r="AQ336"/>
      <c r="AR336"/>
      <c r="AS336"/>
      <c r="AT336"/>
      <c r="AU336"/>
      <c r="AV336"/>
      <c r="AW336"/>
      <c r="AX336"/>
      <c r="AY336"/>
      <c r="AZ336"/>
      <c r="BA336"/>
      <c r="BB336"/>
      <c r="BC336"/>
      <c r="BD336"/>
      <c r="BE336"/>
      <c r="BF336"/>
      <c r="BG336"/>
      <c r="BH336"/>
      <c r="BI336"/>
      <c r="BJ336"/>
      <c r="BK336"/>
      <c r="BL336"/>
      <c r="BM336"/>
      <c r="BN336"/>
      <c r="BO336"/>
      <c r="BP336"/>
      <c r="BQ336"/>
      <c r="BR336"/>
      <c r="BS336"/>
      <c r="BT336"/>
      <c r="BU336"/>
      <c r="BV336"/>
      <c r="BW336"/>
      <c r="BX336"/>
      <c r="BY336"/>
      <c r="BZ336"/>
      <c r="CA336"/>
      <c r="CB336"/>
      <c r="CC336"/>
      <c r="CD336"/>
      <c r="CE336"/>
      <c r="CF336"/>
      <c r="CG336"/>
      <c r="CH336"/>
      <c r="CI336"/>
      <c r="CJ336"/>
      <c r="CK336"/>
      <c r="CL336"/>
      <c r="CM336"/>
      <c r="CN336"/>
      <c r="CO336"/>
      <c r="CP336"/>
      <c r="CQ336"/>
      <c r="CR336"/>
      <c r="CS336"/>
      <c r="CT336"/>
      <c r="CU336"/>
      <c r="CV336"/>
      <c r="CW336"/>
      <c r="CX336"/>
      <c r="CY336"/>
      <c r="CZ336"/>
    </row>
    <row r="337" spans="1:104" s="29" customFormat="1" x14ac:dyDescent="0.25">
      <c r="A337"/>
      <c r="B337"/>
      <c r="C337" s="198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  <c r="AB337"/>
      <c r="AC337"/>
      <c r="AD337"/>
      <c r="AE337"/>
      <c r="AF337"/>
      <c r="AG337"/>
      <c r="AH337"/>
      <c r="AI337"/>
      <c r="AJ337"/>
      <c r="AK337"/>
      <c r="AL337"/>
      <c r="AM337"/>
      <c r="AN337"/>
      <c r="AO337"/>
      <c r="AP337"/>
      <c r="AQ337"/>
      <c r="AR337"/>
      <c r="AS337"/>
      <c r="AT337"/>
      <c r="AU337"/>
      <c r="AV337"/>
      <c r="AW337"/>
      <c r="AX337"/>
      <c r="AY337"/>
      <c r="AZ337"/>
      <c r="BA337"/>
      <c r="BB337"/>
      <c r="BC337"/>
      <c r="BD337"/>
      <c r="BE337"/>
      <c r="BF337"/>
      <c r="BG337"/>
      <c r="BH337"/>
      <c r="BI337"/>
      <c r="BJ337"/>
      <c r="BK337"/>
      <c r="BL337"/>
      <c r="BM337"/>
      <c r="BN337"/>
      <c r="BO337"/>
      <c r="BP337"/>
      <c r="BQ337"/>
      <c r="BR337"/>
      <c r="BS337"/>
      <c r="BT337"/>
      <c r="BU337"/>
      <c r="BV337"/>
      <c r="BW337"/>
      <c r="BX337"/>
      <c r="BY337"/>
      <c r="BZ337"/>
      <c r="CA337"/>
      <c r="CB337"/>
      <c r="CC337"/>
      <c r="CD337"/>
      <c r="CE337"/>
      <c r="CF337"/>
      <c r="CG337"/>
      <c r="CH337"/>
      <c r="CI337"/>
      <c r="CJ337"/>
      <c r="CK337"/>
      <c r="CL337"/>
      <c r="CM337"/>
      <c r="CN337"/>
      <c r="CO337"/>
      <c r="CP337"/>
      <c r="CQ337"/>
      <c r="CR337"/>
      <c r="CS337"/>
      <c r="CT337"/>
      <c r="CU337"/>
      <c r="CV337"/>
      <c r="CW337"/>
      <c r="CX337"/>
      <c r="CY337"/>
      <c r="CZ337"/>
    </row>
    <row r="338" spans="1:104" s="29" customFormat="1" x14ac:dyDescent="0.25">
      <c r="A338"/>
      <c r="B338"/>
      <c r="C338" s="198"/>
      <c r="K338"/>
      <c r="L338"/>
      <c r="M338"/>
      <c r="N338"/>
      <c r="O338"/>
      <c r="P338"/>
      <c r="Q338"/>
      <c r="R338"/>
      <c r="S338"/>
      <c r="T338"/>
      <c r="U338"/>
      <c r="V338"/>
      <c r="W338"/>
      <c r="X338"/>
      <c r="Y338"/>
      <c r="Z338"/>
      <c r="AA338"/>
      <c r="AB338"/>
      <c r="AC338"/>
      <c r="AD338"/>
      <c r="AE338"/>
      <c r="AF338"/>
      <c r="AG338"/>
      <c r="AH338"/>
      <c r="AI338"/>
      <c r="AJ338"/>
      <c r="AK338"/>
      <c r="AL338"/>
      <c r="AM338"/>
      <c r="AN338"/>
      <c r="AO338"/>
      <c r="AP338"/>
      <c r="AQ338"/>
      <c r="AR338"/>
      <c r="AS338"/>
      <c r="AT338"/>
      <c r="AU338"/>
      <c r="AV338"/>
      <c r="AW338"/>
      <c r="AX338"/>
      <c r="AY338"/>
      <c r="AZ338"/>
      <c r="BA338"/>
      <c r="BB338"/>
      <c r="BC338"/>
      <c r="BD338"/>
      <c r="BE338"/>
      <c r="BF338"/>
      <c r="BG338"/>
      <c r="BH338"/>
      <c r="BI338"/>
      <c r="BJ338"/>
      <c r="BK338"/>
      <c r="BL338"/>
      <c r="BM338"/>
      <c r="BN338"/>
      <c r="BO338"/>
      <c r="BP338"/>
      <c r="BQ338"/>
      <c r="BR338"/>
      <c r="BS338"/>
      <c r="BT338"/>
      <c r="BU338"/>
      <c r="BV338"/>
      <c r="BW338"/>
      <c r="BX338"/>
      <c r="BY338"/>
      <c r="BZ338"/>
      <c r="CA338"/>
      <c r="CB338"/>
      <c r="CC338"/>
      <c r="CD338"/>
      <c r="CE338"/>
      <c r="CF338"/>
      <c r="CG338"/>
      <c r="CH338"/>
      <c r="CI338"/>
      <c r="CJ338"/>
      <c r="CK338"/>
      <c r="CL338"/>
      <c r="CM338"/>
      <c r="CN338"/>
      <c r="CO338"/>
      <c r="CP338"/>
      <c r="CQ338"/>
      <c r="CR338"/>
      <c r="CS338"/>
      <c r="CT338"/>
      <c r="CU338"/>
      <c r="CV338"/>
      <c r="CW338"/>
      <c r="CX338"/>
      <c r="CY338"/>
      <c r="CZ338"/>
    </row>
    <row r="339" spans="1:104" s="29" customFormat="1" x14ac:dyDescent="0.25">
      <c r="A339"/>
      <c r="B339"/>
      <c r="C339" s="198"/>
      <c r="K339"/>
      <c r="L339"/>
      <c r="M339"/>
      <c r="N339"/>
      <c r="O339"/>
      <c r="P339"/>
      <c r="Q339"/>
      <c r="R339"/>
      <c r="S339"/>
      <c r="T339"/>
      <c r="U339"/>
      <c r="V339"/>
      <c r="W339"/>
      <c r="X339"/>
      <c r="Y339"/>
      <c r="Z339"/>
      <c r="AA339"/>
      <c r="AB339"/>
      <c r="AC339"/>
      <c r="AD339"/>
      <c r="AE339"/>
      <c r="AF339"/>
      <c r="AG339"/>
      <c r="AH339"/>
      <c r="AI339"/>
      <c r="AJ339"/>
      <c r="AK339"/>
      <c r="AL339"/>
      <c r="AM339"/>
      <c r="AN339"/>
      <c r="AO339"/>
      <c r="AP339"/>
      <c r="AQ339"/>
      <c r="AR339"/>
      <c r="AS339"/>
      <c r="AT339"/>
      <c r="AU339"/>
      <c r="AV339"/>
      <c r="AW339"/>
      <c r="AX339"/>
      <c r="AY339"/>
      <c r="AZ339"/>
      <c r="BA339"/>
      <c r="BB339"/>
      <c r="BC339"/>
      <c r="BD339"/>
      <c r="BE339"/>
      <c r="BF339"/>
      <c r="BG339"/>
      <c r="BH339"/>
      <c r="BI339"/>
      <c r="BJ339"/>
      <c r="BK339"/>
      <c r="BL339"/>
      <c r="BM339"/>
      <c r="BN339"/>
      <c r="BO339"/>
      <c r="BP339"/>
      <c r="BQ339"/>
      <c r="BR339"/>
      <c r="BS339"/>
      <c r="BT339"/>
      <c r="BU339"/>
      <c r="BV339"/>
      <c r="BW339"/>
      <c r="BX339"/>
      <c r="BY339"/>
      <c r="BZ339"/>
      <c r="CA339"/>
      <c r="CB339"/>
      <c r="CC339"/>
      <c r="CD339"/>
      <c r="CE339"/>
      <c r="CF339"/>
      <c r="CG339"/>
      <c r="CH339"/>
      <c r="CI339"/>
      <c r="CJ339"/>
      <c r="CK339"/>
      <c r="CL339"/>
      <c r="CM339"/>
      <c r="CN339"/>
      <c r="CO339"/>
      <c r="CP339"/>
      <c r="CQ339"/>
      <c r="CR339"/>
      <c r="CS339"/>
      <c r="CT339"/>
      <c r="CU339"/>
      <c r="CV339"/>
      <c r="CW339"/>
      <c r="CX339"/>
      <c r="CY339"/>
      <c r="CZ339"/>
    </row>
    <row r="340" spans="1:104" s="29" customFormat="1" x14ac:dyDescent="0.25">
      <c r="A340"/>
      <c r="B340"/>
      <c r="C340" s="198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  <c r="AB340"/>
      <c r="AC340"/>
      <c r="AD340"/>
      <c r="AE340"/>
      <c r="AF340"/>
      <c r="AG340"/>
      <c r="AH340"/>
      <c r="AI340"/>
      <c r="AJ340"/>
      <c r="AK340"/>
      <c r="AL340"/>
      <c r="AM340"/>
      <c r="AN340"/>
      <c r="AO340"/>
      <c r="AP340"/>
      <c r="AQ340"/>
      <c r="AR340"/>
      <c r="AS340"/>
      <c r="AT340"/>
      <c r="AU340"/>
      <c r="AV340"/>
      <c r="AW340"/>
      <c r="AX340"/>
      <c r="AY340"/>
      <c r="AZ340"/>
      <c r="BA340"/>
      <c r="BB340"/>
      <c r="BC340"/>
      <c r="BD340"/>
      <c r="BE340"/>
      <c r="BF340"/>
      <c r="BG340"/>
      <c r="BH340"/>
      <c r="BI340"/>
      <c r="BJ340"/>
      <c r="BK340"/>
      <c r="BL340"/>
      <c r="BM340"/>
      <c r="BN340"/>
      <c r="BO340"/>
      <c r="BP340"/>
      <c r="BQ340"/>
      <c r="BR340"/>
      <c r="BS340"/>
      <c r="BT340"/>
      <c r="BU340"/>
      <c r="BV340"/>
      <c r="BW340"/>
      <c r="BX340"/>
      <c r="BY340"/>
      <c r="BZ340"/>
      <c r="CA340"/>
      <c r="CB340"/>
      <c r="CC340"/>
      <c r="CD340"/>
      <c r="CE340"/>
      <c r="CF340"/>
      <c r="CG340"/>
      <c r="CH340"/>
      <c r="CI340"/>
      <c r="CJ340"/>
      <c r="CK340"/>
      <c r="CL340"/>
      <c r="CM340"/>
      <c r="CN340"/>
      <c r="CO340"/>
      <c r="CP340"/>
      <c r="CQ340"/>
      <c r="CR340"/>
      <c r="CS340"/>
      <c r="CT340"/>
      <c r="CU340"/>
      <c r="CV340"/>
      <c r="CW340"/>
      <c r="CX340"/>
      <c r="CY340"/>
      <c r="CZ340"/>
    </row>
    <row r="341" spans="1:104" s="29" customFormat="1" x14ac:dyDescent="0.25">
      <c r="A341"/>
      <c r="B341"/>
      <c r="C341" s="198"/>
      <c r="K341"/>
      <c r="L341"/>
      <c r="M341"/>
      <c r="N341"/>
      <c r="O341"/>
      <c r="P341"/>
      <c r="Q341"/>
      <c r="R341"/>
      <c r="S341"/>
      <c r="T341"/>
      <c r="U341"/>
      <c r="V341"/>
      <c r="W341"/>
      <c r="X341"/>
      <c r="Y341"/>
      <c r="Z341"/>
      <c r="AA341"/>
      <c r="AB341"/>
      <c r="AC341"/>
      <c r="AD341"/>
      <c r="AE341"/>
      <c r="AF341"/>
      <c r="AG341"/>
      <c r="AH341"/>
      <c r="AI341"/>
      <c r="AJ341"/>
      <c r="AK341"/>
      <c r="AL341"/>
      <c r="AM341"/>
      <c r="AN341"/>
      <c r="AO341"/>
      <c r="AP341"/>
      <c r="AQ341"/>
      <c r="AR341"/>
      <c r="AS341"/>
      <c r="AT341"/>
      <c r="AU341"/>
      <c r="AV341"/>
      <c r="AW341"/>
      <c r="AX341"/>
      <c r="AY341"/>
      <c r="AZ341"/>
      <c r="BA341"/>
      <c r="BB341"/>
      <c r="BC341"/>
      <c r="BD341"/>
      <c r="BE341"/>
      <c r="BF341"/>
      <c r="BG341"/>
      <c r="BH341"/>
      <c r="BI341"/>
      <c r="BJ341"/>
      <c r="BK341"/>
      <c r="BL341"/>
      <c r="BM341"/>
      <c r="BN341"/>
      <c r="BO341"/>
      <c r="BP341"/>
      <c r="BQ341"/>
      <c r="BR341"/>
      <c r="BS341"/>
      <c r="BT341"/>
      <c r="BU341"/>
      <c r="BV341"/>
      <c r="BW341"/>
      <c r="BX341"/>
      <c r="BY341"/>
      <c r="BZ341"/>
      <c r="CA341"/>
      <c r="CB341"/>
      <c r="CC341"/>
      <c r="CD341"/>
      <c r="CE341"/>
      <c r="CF341"/>
      <c r="CG341"/>
      <c r="CH341"/>
      <c r="CI341"/>
      <c r="CJ341"/>
      <c r="CK341"/>
      <c r="CL341"/>
      <c r="CM341"/>
      <c r="CN341"/>
      <c r="CO341"/>
      <c r="CP341"/>
      <c r="CQ341"/>
      <c r="CR341"/>
      <c r="CS341"/>
      <c r="CT341"/>
      <c r="CU341"/>
      <c r="CV341"/>
      <c r="CW341"/>
      <c r="CX341"/>
      <c r="CY341"/>
      <c r="CZ341"/>
    </row>
    <row r="342" spans="1:104" s="29" customFormat="1" x14ac:dyDescent="0.25">
      <c r="A342"/>
      <c r="B342"/>
      <c r="C342" s="198"/>
      <c r="K342"/>
      <c r="L342"/>
      <c r="M342"/>
      <c r="N342"/>
      <c r="O342"/>
      <c r="P342"/>
      <c r="Q342"/>
      <c r="R342"/>
      <c r="S342"/>
      <c r="T342"/>
      <c r="U342"/>
      <c r="V342"/>
      <c r="W342"/>
      <c r="X342"/>
      <c r="Y342"/>
      <c r="Z342"/>
      <c r="AA342"/>
      <c r="AB342"/>
      <c r="AC342"/>
      <c r="AD342"/>
      <c r="AE342"/>
      <c r="AF342"/>
      <c r="AG342"/>
      <c r="AH342"/>
      <c r="AI342"/>
      <c r="AJ342"/>
      <c r="AK342"/>
      <c r="AL342"/>
      <c r="AM342"/>
      <c r="AN342"/>
      <c r="AO342"/>
      <c r="AP342"/>
      <c r="AQ342"/>
      <c r="AR342"/>
      <c r="AS342"/>
      <c r="AT342"/>
      <c r="AU342"/>
      <c r="AV342"/>
      <c r="AW342"/>
      <c r="AX342"/>
      <c r="AY342"/>
      <c r="AZ342"/>
      <c r="BA342"/>
      <c r="BB342"/>
      <c r="BC342"/>
      <c r="BD342"/>
      <c r="BE342"/>
      <c r="BF342"/>
      <c r="BG342"/>
      <c r="BH342"/>
      <c r="BI342"/>
      <c r="BJ342"/>
      <c r="BK342"/>
      <c r="BL342"/>
      <c r="BM342"/>
      <c r="BN342"/>
      <c r="BO342"/>
      <c r="BP342"/>
      <c r="BQ342"/>
      <c r="BR342"/>
      <c r="BS342"/>
      <c r="BT342"/>
      <c r="BU342"/>
      <c r="BV342"/>
      <c r="BW342"/>
      <c r="BX342"/>
      <c r="BY342"/>
      <c r="BZ342"/>
      <c r="CA342"/>
      <c r="CB342"/>
      <c r="CC342"/>
      <c r="CD342"/>
      <c r="CE342"/>
      <c r="CF342"/>
      <c r="CG342"/>
      <c r="CH342"/>
      <c r="CI342"/>
      <c r="CJ342"/>
      <c r="CK342"/>
      <c r="CL342"/>
      <c r="CM342"/>
      <c r="CN342"/>
      <c r="CO342"/>
      <c r="CP342"/>
      <c r="CQ342"/>
      <c r="CR342"/>
      <c r="CS342"/>
      <c r="CT342"/>
      <c r="CU342"/>
      <c r="CV342"/>
      <c r="CW342"/>
      <c r="CX342"/>
      <c r="CY342"/>
      <c r="CZ342"/>
    </row>
    <row r="343" spans="1:104" s="29" customFormat="1" x14ac:dyDescent="0.25">
      <c r="A343"/>
      <c r="B343"/>
      <c r="C343" s="198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  <c r="AB343"/>
      <c r="AC343"/>
      <c r="AD343"/>
      <c r="AE343"/>
      <c r="AF343"/>
      <c r="AG343"/>
      <c r="AH343"/>
      <c r="AI343"/>
      <c r="AJ343"/>
      <c r="AK343"/>
      <c r="AL343"/>
      <c r="AM343"/>
      <c r="AN343"/>
      <c r="AO343"/>
      <c r="AP343"/>
      <c r="AQ343"/>
      <c r="AR343"/>
      <c r="AS343"/>
      <c r="AT343"/>
      <c r="AU343"/>
      <c r="AV343"/>
      <c r="AW343"/>
      <c r="AX343"/>
      <c r="AY343"/>
      <c r="AZ343"/>
      <c r="BA343"/>
      <c r="BB343"/>
      <c r="BC343"/>
      <c r="BD343"/>
      <c r="BE343"/>
      <c r="BF343"/>
      <c r="BG343"/>
      <c r="BH343"/>
      <c r="BI343"/>
      <c r="BJ343"/>
      <c r="BK343"/>
      <c r="BL343"/>
      <c r="BM343"/>
      <c r="BN343"/>
      <c r="BO343"/>
      <c r="BP343"/>
      <c r="BQ343"/>
      <c r="BR343"/>
      <c r="BS343"/>
      <c r="BT343"/>
      <c r="BU343"/>
      <c r="BV343"/>
      <c r="BW343"/>
      <c r="BX343"/>
      <c r="BY343"/>
      <c r="BZ343"/>
      <c r="CA343"/>
      <c r="CB343"/>
      <c r="CC343"/>
      <c r="CD343"/>
      <c r="CE343"/>
      <c r="CF343"/>
      <c r="CG343"/>
      <c r="CH343"/>
      <c r="CI343"/>
      <c r="CJ343"/>
      <c r="CK343"/>
      <c r="CL343"/>
      <c r="CM343"/>
      <c r="CN343"/>
      <c r="CO343"/>
      <c r="CP343"/>
      <c r="CQ343"/>
      <c r="CR343"/>
      <c r="CS343"/>
      <c r="CT343"/>
      <c r="CU343"/>
      <c r="CV343"/>
      <c r="CW343"/>
      <c r="CX343"/>
      <c r="CY343"/>
      <c r="CZ343"/>
    </row>
    <row r="344" spans="1:104" s="29" customFormat="1" x14ac:dyDescent="0.25">
      <c r="A344"/>
      <c r="B344"/>
      <c r="C344" s="198"/>
      <c r="K344"/>
      <c r="L344"/>
      <c r="M344"/>
      <c r="N344"/>
      <c r="O344"/>
      <c r="P344"/>
      <c r="Q344"/>
      <c r="R344"/>
      <c r="S344"/>
      <c r="T344"/>
      <c r="U344"/>
      <c r="V344"/>
      <c r="W344"/>
      <c r="X344"/>
      <c r="Y344"/>
      <c r="Z344"/>
      <c r="AA344"/>
      <c r="AB344"/>
      <c r="AC344"/>
      <c r="AD344"/>
      <c r="AE344"/>
      <c r="AF344"/>
      <c r="AG344"/>
      <c r="AH344"/>
      <c r="AI344"/>
      <c r="AJ344"/>
      <c r="AK344"/>
      <c r="AL344"/>
      <c r="AM344"/>
      <c r="AN344"/>
      <c r="AO344"/>
      <c r="AP344"/>
      <c r="AQ344"/>
      <c r="AR344"/>
      <c r="AS344"/>
      <c r="AT344"/>
      <c r="AU344"/>
      <c r="AV344"/>
      <c r="AW344"/>
      <c r="AX344"/>
      <c r="AY344"/>
      <c r="AZ344"/>
      <c r="BA344"/>
      <c r="BB344"/>
      <c r="BC344"/>
      <c r="BD344"/>
      <c r="BE344"/>
      <c r="BF344"/>
      <c r="BG344"/>
      <c r="BH344"/>
      <c r="BI344"/>
      <c r="BJ344"/>
      <c r="BK344"/>
      <c r="BL344"/>
      <c r="BM344"/>
      <c r="BN344"/>
      <c r="BO344"/>
      <c r="BP344"/>
      <c r="BQ344"/>
      <c r="BR344"/>
      <c r="BS344"/>
      <c r="BT344"/>
      <c r="BU344"/>
      <c r="BV344"/>
      <c r="BW344"/>
      <c r="BX344"/>
      <c r="BY344"/>
      <c r="BZ344"/>
      <c r="CA344"/>
      <c r="CB344"/>
      <c r="CC344"/>
      <c r="CD344"/>
      <c r="CE344"/>
      <c r="CF344"/>
      <c r="CG344"/>
      <c r="CH344"/>
      <c r="CI344"/>
      <c r="CJ344"/>
      <c r="CK344"/>
      <c r="CL344"/>
      <c r="CM344"/>
      <c r="CN344"/>
      <c r="CO344"/>
      <c r="CP344"/>
      <c r="CQ344"/>
      <c r="CR344"/>
      <c r="CS344"/>
      <c r="CT344"/>
      <c r="CU344"/>
      <c r="CV344"/>
      <c r="CW344"/>
      <c r="CX344"/>
      <c r="CY344"/>
      <c r="CZ344"/>
    </row>
    <row r="345" spans="1:104" s="29" customFormat="1" x14ac:dyDescent="0.25">
      <c r="A345"/>
      <c r="B345"/>
      <c r="C345" s="198"/>
      <c r="K345"/>
      <c r="L345"/>
      <c r="M345"/>
      <c r="N345"/>
      <c r="O345"/>
      <c r="P345"/>
      <c r="Q345"/>
      <c r="R345"/>
      <c r="S345"/>
      <c r="T345"/>
      <c r="U345"/>
      <c r="V345"/>
      <c r="W345"/>
      <c r="X345"/>
      <c r="Y345"/>
      <c r="Z345"/>
      <c r="AA345"/>
      <c r="AB345"/>
      <c r="AC345"/>
      <c r="AD345"/>
      <c r="AE345"/>
      <c r="AF345"/>
      <c r="AG345"/>
      <c r="AH345"/>
      <c r="AI345"/>
      <c r="AJ345"/>
      <c r="AK345"/>
      <c r="AL345"/>
      <c r="AM345"/>
      <c r="AN345"/>
      <c r="AO345"/>
      <c r="AP345"/>
      <c r="AQ345"/>
      <c r="AR345"/>
      <c r="AS345"/>
      <c r="AT345"/>
      <c r="AU345"/>
      <c r="AV345"/>
      <c r="AW345"/>
      <c r="AX345"/>
      <c r="AY345"/>
      <c r="AZ345"/>
      <c r="BA345"/>
      <c r="BB345"/>
      <c r="BC345"/>
      <c r="BD345"/>
      <c r="BE345"/>
      <c r="BF345"/>
      <c r="BG345"/>
      <c r="BH345"/>
      <c r="BI345"/>
      <c r="BJ345"/>
      <c r="BK345"/>
      <c r="BL345"/>
      <c r="BM345"/>
      <c r="BN345"/>
      <c r="BO345"/>
      <c r="BP345"/>
      <c r="BQ345"/>
      <c r="BR345"/>
      <c r="BS345"/>
      <c r="BT345"/>
      <c r="BU345"/>
      <c r="BV345"/>
      <c r="BW345"/>
      <c r="BX345"/>
      <c r="BY345"/>
      <c r="BZ345"/>
      <c r="CA345"/>
      <c r="CB345"/>
      <c r="CC345"/>
      <c r="CD345"/>
      <c r="CE345"/>
      <c r="CF345"/>
      <c r="CG345"/>
      <c r="CH345"/>
      <c r="CI345"/>
      <c r="CJ345"/>
      <c r="CK345"/>
      <c r="CL345"/>
      <c r="CM345"/>
      <c r="CN345"/>
      <c r="CO345"/>
      <c r="CP345"/>
      <c r="CQ345"/>
      <c r="CR345"/>
      <c r="CS345"/>
      <c r="CT345"/>
      <c r="CU345"/>
      <c r="CV345"/>
      <c r="CW345"/>
      <c r="CX345"/>
      <c r="CY345"/>
      <c r="CZ345"/>
    </row>
    <row r="346" spans="1:104" s="29" customFormat="1" x14ac:dyDescent="0.25">
      <c r="A346"/>
      <c r="B346"/>
      <c r="C346" s="198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  <c r="AB346"/>
      <c r="AC346"/>
      <c r="AD346"/>
      <c r="AE346"/>
      <c r="AF346"/>
      <c r="AG346"/>
      <c r="AH346"/>
      <c r="AI346"/>
      <c r="AJ346"/>
      <c r="AK346"/>
      <c r="AL346"/>
      <c r="AM346"/>
      <c r="AN346"/>
      <c r="AO346"/>
      <c r="AP346"/>
      <c r="AQ346"/>
      <c r="AR346"/>
      <c r="AS346"/>
      <c r="AT346"/>
      <c r="AU346"/>
      <c r="AV346"/>
      <c r="AW346"/>
      <c r="AX346"/>
      <c r="AY346"/>
      <c r="AZ346"/>
      <c r="BA346"/>
      <c r="BB346"/>
      <c r="BC346"/>
      <c r="BD346"/>
      <c r="BE346"/>
      <c r="BF346"/>
      <c r="BG346"/>
      <c r="BH346"/>
      <c r="BI346"/>
      <c r="BJ346"/>
      <c r="BK346"/>
      <c r="BL346"/>
      <c r="BM346"/>
      <c r="BN346"/>
      <c r="BO346"/>
      <c r="BP346"/>
      <c r="BQ346"/>
      <c r="BR346"/>
      <c r="BS346"/>
      <c r="BT346"/>
      <c r="BU346"/>
      <c r="BV346"/>
      <c r="BW346"/>
      <c r="BX346"/>
      <c r="BY346"/>
      <c r="BZ346"/>
      <c r="CA346"/>
      <c r="CB346"/>
      <c r="CC346"/>
      <c r="CD346"/>
      <c r="CE346"/>
      <c r="CF346"/>
      <c r="CG346"/>
      <c r="CH346"/>
      <c r="CI346"/>
      <c r="CJ346"/>
      <c r="CK346"/>
      <c r="CL346"/>
      <c r="CM346"/>
      <c r="CN346"/>
      <c r="CO346"/>
      <c r="CP346"/>
      <c r="CQ346"/>
      <c r="CR346"/>
      <c r="CS346"/>
      <c r="CT346"/>
      <c r="CU346"/>
      <c r="CV346"/>
      <c r="CW346"/>
      <c r="CX346"/>
      <c r="CY346"/>
      <c r="CZ346"/>
    </row>
    <row r="347" spans="1:104" s="29" customFormat="1" x14ac:dyDescent="0.25">
      <c r="A347"/>
      <c r="B347"/>
      <c r="C347" s="198"/>
      <c r="K347"/>
      <c r="L347"/>
      <c r="M347"/>
      <c r="N347"/>
      <c r="O347"/>
      <c r="P347"/>
      <c r="Q347"/>
      <c r="R347"/>
      <c r="S347"/>
      <c r="T347"/>
      <c r="U347"/>
      <c r="V347"/>
      <c r="W347"/>
      <c r="X347"/>
      <c r="Y347"/>
      <c r="Z347"/>
      <c r="AA347"/>
      <c r="AB347"/>
      <c r="AC347"/>
      <c r="AD347"/>
      <c r="AE347"/>
      <c r="AF347"/>
      <c r="AG347"/>
      <c r="AH347"/>
      <c r="AI347"/>
      <c r="AJ347"/>
      <c r="AK347"/>
      <c r="AL347"/>
      <c r="AM347"/>
      <c r="AN347"/>
      <c r="AO347"/>
      <c r="AP347"/>
      <c r="AQ347"/>
      <c r="AR347"/>
      <c r="AS347"/>
      <c r="AT347"/>
      <c r="AU347"/>
      <c r="AV347"/>
      <c r="AW347"/>
      <c r="AX347"/>
      <c r="AY347"/>
      <c r="AZ347"/>
      <c r="BA347"/>
      <c r="BB347"/>
      <c r="BC347"/>
      <c r="BD347"/>
      <c r="BE347"/>
      <c r="BF347"/>
      <c r="BG347"/>
      <c r="BH347"/>
      <c r="BI347"/>
      <c r="BJ347"/>
      <c r="BK347"/>
      <c r="BL347"/>
      <c r="BM347"/>
      <c r="BN347"/>
      <c r="BO347"/>
      <c r="BP347"/>
      <c r="BQ347"/>
      <c r="BR347"/>
      <c r="BS347"/>
      <c r="BT347"/>
      <c r="BU347"/>
      <c r="BV347"/>
      <c r="BW347"/>
      <c r="BX347"/>
      <c r="BY347"/>
      <c r="BZ347"/>
      <c r="CA347"/>
      <c r="CB347"/>
      <c r="CC347"/>
      <c r="CD347"/>
      <c r="CE347"/>
      <c r="CF347"/>
      <c r="CG347"/>
      <c r="CH347"/>
      <c r="CI347"/>
      <c r="CJ347"/>
      <c r="CK347"/>
      <c r="CL347"/>
      <c r="CM347"/>
      <c r="CN347"/>
      <c r="CO347"/>
      <c r="CP347"/>
      <c r="CQ347"/>
      <c r="CR347"/>
      <c r="CS347"/>
      <c r="CT347"/>
      <c r="CU347"/>
      <c r="CV347"/>
      <c r="CW347"/>
      <c r="CX347"/>
      <c r="CY347"/>
      <c r="CZ347"/>
    </row>
    <row r="348" spans="1:104" s="29" customFormat="1" x14ac:dyDescent="0.25">
      <c r="A348"/>
      <c r="B348"/>
      <c r="C348" s="198"/>
      <c r="K348"/>
      <c r="L348"/>
      <c r="M348"/>
      <c r="N348"/>
      <c r="O348"/>
      <c r="P348"/>
      <c r="Q348"/>
      <c r="R348"/>
      <c r="S348"/>
      <c r="T348"/>
      <c r="U348"/>
      <c r="V348"/>
      <c r="W348"/>
      <c r="X348"/>
      <c r="Y348"/>
      <c r="Z348"/>
      <c r="AA348"/>
      <c r="AB348"/>
      <c r="AC348"/>
      <c r="AD348"/>
      <c r="AE348"/>
      <c r="AF348"/>
      <c r="AG348"/>
      <c r="AH348"/>
      <c r="AI348"/>
      <c r="AJ348"/>
      <c r="AK348"/>
      <c r="AL348"/>
      <c r="AM348"/>
      <c r="AN348"/>
      <c r="AO348"/>
      <c r="AP348"/>
      <c r="AQ348"/>
      <c r="AR348"/>
      <c r="AS348"/>
      <c r="AT348"/>
      <c r="AU348"/>
      <c r="AV348"/>
      <c r="AW348"/>
      <c r="AX348"/>
      <c r="AY348"/>
      <c r="AZ348"/>
      <c r="BA348"/>
      <c r="BB348"/>
      <c r="BC348"/>
      <c r="BD348"/>
      <c r="BE348"/>
      <c r="BF348"/>
      <c r="BG348"/>
      <c r="BH348"/>
      <c r="BI348"/>
      <c r="BJ348"/>
      <c r="BK348"/>
      <c r="BL348"/>
      <c r="BM348"/>
      <c r="BN348"/>
      <c r="BO348"/>
      <c r="BP348"/>
      <c r="BQ348"/>
      <c r="BR348"/>
      <c r="BS348"/>
      <c r="BT348"/>
      <c r="BU348"/>
      <c r="BV348"/>
      <c r="BW348"/>
      <c r="BX348"/>
      <c r="BY348"/>
      <c r="BZ348"/>
      <c r="CA348"/>
      <c r="CB348"/>
      <c r="CC348"/>
      <c r="CD348"/>
      <c r="CE348"/>
      <c r="CF348"/>
      <c r="CG348"/>
      <c r="CH348"/>
      <c r="CI348"/>
      <c r="CJ348"/>
      <c r="CK348"/>
      <c r="CL348"/>
      <c r="CM348"/>
      <c r="CN348"/>
      <c r="CO348"/>
      <c r="CP348"/>
      <c r="CQ348"/>
      <c r="CR348"/>
      <c r="CS348"/>
      <c r="CT348"/>
      <c r="CU348"/>
      <c r="CV348"/>
      <c r="CW348"/>
      <c r="CX348"/>
      <c r="CY348"/>
      <c r="CZ348"/>
    </row>
    <row r="349" spans="1:104" s="29" customFormat="1" x14ac:dyDescent="0.25">
      <c r="A349"/>
      <c r="B349"/>
      <c r="C349" s="198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  <c r="AB349"/>
      <c r="AC349"/>
      <c r="AD349"/>
      <c r="AE349"/>
      <c r="AF349"/>
      <c r="AG349"/>
      <c r="AH349"/>
      <c r="AI349"/>
      <c r="AJ349"/>
      <c r="AK349"/>
      <c r="AL349"/>
      <c r="AM349"/>
      <c r="AN349"/>
      <c r="AO349"/>
      <c r="AP349"/>
      <c r="AQ349"/>
      <c r="AR349"/>
      <c r="AS349"/>
      <c r="AT349"/>
      <c r="AU349"/>
      <c r="AV349"/>
      <c r="AW349"/>
      <c r="AX349"/>
      <c r="AY349"/>
      <c r="AZ349"/>
      <c r="BA349"/>
      <c r="BB349"/>
      <c r="BC349"/>
      <c r="BD349"/>
      <c r="BE349"/>
      <c r="BF349"/>
      <c r="BG349"/>
      <c r="BH349"/>
      <c r="BI349"/>
      <c r="BJ349"/>
      <c r="BK349"/>
      <c r="BL349"/>
      <c r="BM349"/>
      <c r="BN349"/>
      <c r="BO349"/>
      <c r="BP349"/>
      <c r="BQ349"/>
      <c r="BR349"/>
      <c r="BS349"/>
      <c r="BT349"/>
      <c r="BU349"/>
      <c r="BV349"/>
      <c r="BW349"/>
      <c r="BX349"/>
      <c r="BY349"/>
      <c r="BZ349"/>
      <c r="CA349"/>
      <c r="CB349"/>
      <c r="CC349"/>
      <c r="CD349"/>
      <c r="CE349"/>
      <c r="CF349"/>
      <c r="CG349"/>
      <c r="CH349"/>
      <c r="CI349"/>
      <c r="CJ349"/>
      <c r="CK349"/>
      <c r="CL349"/>
      <c r="CM349"/>
      <c r="CN349"/>
      <c r="CO349"/>
      <c r="CP349"/>
      <c r="CQ349"/>
      <c r="CR349"/>
      <c r="CS349"/>
      <c r="CT349"/>
      <c r="CU349"/>
      <c r="CV349"/>
      <c r="CW349"/>
      <c r="CX349"/>
      <c r="CY349"/>
      <c r="CZ349"/>
    </row>
    <row r="350" spans="1:104" s="29" customFormat="1" x14ac:dyDescent="0.25">
      <c r="A350"/>
      <c r="B350"/>
      <c r="C350" s="198"/>
      <c r="K350"/>
      <c r="L350"/>
      <c r="M350"/>
      <c r="N350"/>
      <c r="O350"/>
      <c r="P350"/>
      <c r="Q350"/>
      <c r="R350"/>
      <c r="S350"/>
      <c r="T350"/>
      <c r="U350"/>
      <c r="V350"/>
      <c r="W350"/>
      <c r="X350"/>
      <c r="Y350"/>
      <c r="Z350"/>
      <c r="AA350"/>
      <c r="AB350"/>
      <c r="AC350"/>
      <c r="AD350"/>
      <c r="AE350"/>
      <c r="AF350"/>
      <c r="AG350"/>
      <c r="AH350"/>
      <c r="AI350"/>
      <c r="AJ350"/>
      <c r="AK350"/>
      <c r="AL350"/>
      <c r="AM350"/>
      <c r="AN350"/>
      <c r="AO350"/>
      <c r="AP350"/>
      <c r="AQ350"/>
      <c r="AR350"/>
      <c r="AS350"/>
      <c r="AT350"/>
      <c r="AU350"/>
      <c r="AV350"/>
      <c r="AW350"/>
      <c r="AX350"/>
      <c r="AY350"/>
      <c r="AZ350"/>
      <c r="BA350"/>
      <c r="BB350"/>
      <c r="BC350"/>
      <c r="BD350"/>
      <c r="BE350"/>
      <c r="BF350"/>
      <c r="BG350"/>
      <c r="BH350"/>
      <c r="BI350"/>
      <c r="BJ350"/>
      <c r="BK350"/>
      <c r="BL350"/>
      <c r="BM350"/>
      <c r="BN350"/>
      <c r="BO350"/>
      <c r="BP350"/>
      <c r="BQ350"/>
      <c r="BR350"/>
      <c r="BS350"/>
      <c r="BT350"/>
      <c r="BU350"/>
      <c r="BV350"/>
      <c r="BW350"/>
      <c r="BX350"/>
      <c r="BY350"/>
      <c r="BZ350"/>
      <c r="CA350"/>
      <c r="CB350"/>
      <c r="CC350"/>
      <c r="CD350"/>
      <c r="CE350"/>
      <c r="CF350"/>
      <c r="CG350"/>
      <c r="CH350"/>
      <c r="CI350"/>
      <c r="CJ350"/>
      <c r="CK350"/>
      <c r="CL350"/>
      <c r="CM350"/>
      <c r="CN350"/>
      <c r="CO350"/>
      <c r="CP350"/>
      <c r="CQ350"/>
      <c r="CR350"/>
      <c r="CS350"/>
      <c r="CT350"/>
      <c r="CU350"/>
      <c r="CV350"/>
      <c r="CW350"/>
      <c r="CX350"/>
      <c r="CY350"/>
      <c r="CZ350"/>
    </row>
    <row r="351" spans="1:104" s="29" customFormat="1" x14ac:dyDescent="0.25">
      <c r="A351"/>
      <c r="B351"/>
      <c r="C351" s="198"/>
      <c r="K351"/>
      <c r="L351"/>
      <c r="M351"/>
      <c r="N351"/>
      <c r="O351"/>
      <c r="P351"/>
      <c r="Q351"/>
      <c r="R351"/>
      <c r="S351"/>
      <c r="T351"/>
      <c r="U351"/>
      <c r="V351"/>
      <c r="W351"/>
      <c r="X351"/>
      <c r="Y351"/>
      <c r="Z351"/>
      <c r="AA351"/>
      <c r="AB351"/>
      <c r="AC351"/>
      <c r="AD351"/>
      <c r="AE351"/>
      <c r="AF351"/>
      <c r="AG351"/>
      <c r="AH351"/>
      <c r="AI351"/>
      <c r="AJ351"/>
      <c r="AK351"/>
      <c r="AL351"/>
      <c r="AM351"/>
      <c r="AN351"/>
      <c r="AO351"/>
      <c r="AP351"/>
      <c r="AQ351"/>
      <c r="AR351"/>
      <c r="AS351"/>
      <c r="AT351"/>
      <c r="AU351"/>
      <c r="AV351"/>
      <c r="AW351"/>
      <c r="AX351"/>
      <c r="AY351"/>
      <c r="AZ351"/>
      <c r="BA351"/>
      <c r="BB351"/>
      <c r="BC351"/>
      <c r="BD351"/>
      <c r="BE351"/>
      <c r="BF351"/>
      <c r="BG351"/>
      <c r="BH351"/>
      <c r="BI351"/>
      <c r="BJ351"/>
      <c r="BK351"/>
      <c r="BL351"/>
      <c r="BM351"/>
      <c r="BN351"/>
      <c r="BO351"/>
      <c r="BP351"/>
      <c r="BQ351"/>
      <c r="BR351"/>
      <c r="BS351"/>
      <c r="BT351"/>
      <c r="BU351"/>
      <c r="BV351"/>
      <c r="BW351"/>
      <c r="BX351"/>
      <c r="BY351"/>
      <c r="BZ351"/>
      <c r="CA351"/>
      <c r="CB351"/>
      <c r="CC351"/>
      <c r="CD351"/>
      <c r="CE351"/>
      <c r="CF351"/>
      <c r="CG351"/>
      <c r="CH351"/>
      <c r="CI351"/>
      <c r="CJ351"/>
      <c r="CK351"/>
      <c r="CL351"/>
      <c r="CM351"/>
      <c r="CN351"/>
      <c r="CO351"/>
      <c r="CP351"/>
      <c r="CQ351"/>
      <c r="CR351"/>
      <c r="CS351"/>
      <c r="CT351"/>
      <c r="CU351"/>
      <c r="CV351"/>
      <c r="CW351"/>
      <c r="CX351"/>
      <c r="CY351"/>
      <c r="CZ351"/>
    </row>
    <row r="352" spans="1:104" s="29" customFormat="1" x14ac:dyDescent="0.25">
      <c r="A352"/>
      <c r="B352"/>
      <c r="C352" s="198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  <c r="AB352"/>
      <c r="AC352"/>
      <c r="AD352"/>
      <c r="AE352"/>
      <c r="AF352"/>
      <c r="AG352"/>
      <c r="AH352"/>
      <c r="AI352"/>
      <c r="AJ352"/>
      <c r="AK352"/>
      <c r="AL352"/>
      <c r="AM352"/>
      <c r="AN352"/>
      <c r="AO352"/>
      <c r="AP352"/>
      <c r="AQ352"/>
      <c r="AR352"/>
      <c r="AS352"/>
      <c r="AT352"/>
      <c r="AU352"/>
      <c r="AV352"/>
      <c r="AW352"/>
      <c r="AX352"/>
      <c r="AY352"/>
      <c r="AZ352"/>
      <c r="BA352"/>
      <c r="BB352"/>
      <c r="BC352"/>
      <c r="BD352"/>
      <c r="BE352"/>
      <c r="BF352"/>
      <c r="BG352"/>
      <c r="BH352"/>
      <c r="BI352"/>
      <c r="BJ352"/>
      <c r="BK352"/>
      <c r="BL352"/>
      <c r="BM352"/>
      <c r="BN352"/>
      <c r="BO352"/>
      <c r="BP352"/>
      <c r="BQ352"/>
      <c r="BR352"/>
      <c r="BS352"/>
      <c r="BT352"/>
      <c r="BU352"/>
      <c r="BV352"/>
      <c r="BW352"/>
      <c r="BX352"/>
      <c r="BY352"/>
      <c r="BZ352"/>
      <c r="CA352"/>
      <c r="CB352"/>
      <c r="CC352"/>
      <c r="CD352"/>
      <c r="CE352"/>
      <c r="CF352"/>
      <c r="CG352"/>
      <c r="CH352"/>
      <c r="CI352"/>
      <c r="CJ352"/>
      <c r="CK352"/>
      <c r="CL352"/>
      <c r="CM352"/>
      <c r="CN352"/>
      <c r="CO352"/>
      <c r="CP352"/>
      <c r="CQ352"/>
      <c r="CR352"/>
      <c r="CS352"/>
      <c r="CT352"/>
      <c r="CU352"/>
      <c r="CV352"/>
      <c r="CW352"/>
      <c r="CX352"/>
      <c r="CY352"/>
      <c r="CZ352"/>
    </row>
    <row r="353" spans="1:104" s="29" customFormat="1" x14ac:dyDescent="0.25">
      <c r="A353"/>
      <c r="B353"/>
      <c r="C353" s="198"/>
      <c r="K353"/>
      <c r="L353"/>
      <c r="M353"/>
      <c r="N353"/>
      <c r="O353"/>
      <c r="P353"/>
      <c r="Q353"/>
      <c r="R353"/>
      <c r="S353"/>
      <c r="T353"/>
      <c r="U353"/>
      <c r="V353"/>
      <c r="W353"/>
      <c r="X353"/>
      <c r="Y353"/>
      <c r="Z353"/>
      <c r="AA353"/>
      <c r="AB353"/>
      <c r="AC353"/>
      <c r="AD353"/>
      <c r="AE353"/>
      <c r="AF353"/>
      <c r="AG353"/>
      <c r="AH353"/>
      <c r="AI353"/>
      <c r="AJ353"/>
      <c r="AK353"/>
      <c r="AL353"/>
      <c r="AM353"/>
      <c r="AN353"/>
      <c r="AO353"/>
      <c r="AP353"/>
      <c r="AQ353"/>
      <c r="AR353"/>
      <c r="AS353"/>
      <c r="AT353"/>
      <c r="AU353"/>
      <c r="AV353"/>
      <c r="AW353"/>
      <c r="AX353"/>
      <c r="AY353"/>
      <c r="AZ353"/>
      <c r="BA353"/>
      <c r="BB353"/>
      <c r="BC353"/>
      <c r="BD353"/>
      <c r="BE353"/>
      <c r="BF353"/>
      <c r="BG353"/>
      <c r="BH353"/>
      <c r="BI353"/>
      <c r="BJ353"/>
      <c r="BK353"/>
      <c r="BL353"/>
      <c r="BM353"/>
      <c r="BN353"/>
      <c r="BO353"/>
      <c r="BP353"/>
      <c r="BQ353"/>
      <c r="BR353"/>
      <c r="BS353"/>
      <c r="BT353"/>
      <c r="BU353"/>
      <c r="BV353"/>
      <c r="BW353"/>
      <c r="BX353"/>
      <c r="BY353"/>
      <c r="BZ353"/>
      <c r="CA353"/>
      <c r="CB353"/>
      <c r="CC353"/>
      <c r="CD353"/>
      <c r="CE353"/>
      <c r="CF353"/>
      <c r="CG353"/>
      <c r="CH353"/>
      <c r="CI353"/>
      <c r="CJ353"/>
      <c r="CK353"/>
      <c r="CL353"/>
      <c r="CM353"/>
      <c r="CN353"/>
      <c r="CO353"/>
      <c r="CP353"/>
      <c r="CQ353"/>
      <c r="CR353"/>
      <c r="CS353"/>
      <c r="CT353"/>
      <c r="CU353"/>
      <c r="CV353"/>
      <c r="CW353"/>
      <c r="CX353"/>
      <c r="CY353"/>
      <c r="CZ353"/>
    </row>
    <row r="354" spans="1:104" s="29" customFormat="1" x14ac:dyDescent="0.25">
      <c r="A354"/>
      <c r="B354"/>
      <c r="C354" s="198"/>
      <c r="K354"/>
      <c r="L354"/>
      <c r="M354"/>
      <c r="N354"/>
      <c r="O354"/>
      <c r="P354"/>
      <c r="Q354"/>
      <c r="R354"/>
      <c r="S354"/>
      <c r="T354"/>
      <c r="U354"/>
      <c r="V354"/>
      <c r="W354"/>
      <c r="X354"/>
      <c r="Y354"/>
      <c r="Z354"/>
      <c r="AA354"/>
      <c r="AB354"/>
      <c r="AC354"/>
      <c r="AD354"/>
      <c r="AE354"/>
      <c r="AF354"/>
      <c r="AG354"/>
      <c r="AH354"/>
      <c r="AI354"/>
      <c r="AJ354"/>
      <c r="AK354"/>
      <c r="AL354"/>
      <c r="AM354"/>
      <c r="AN354"/>
      <c r="AO354"/>
      <c r="AP354"/>
      <c r="AQ354"/>
      <c r="AR354"/>
      <c r="AS354"/>
      <c r="AT354"/>
      <c r="AU354"/>
      <c r="AV354"/>
      <c r="AW354"/>
      <c r="AX354"/>
      <c r="AY354"/>
      <c r="AZ354"/>
      <c r="BA354"/>
      <c r="BB354"/>
      <c r="BC354"/>
      <c r="BD354"/>
      <c r="BE354"/>
      <c r="BF354"/>
      <c r="BG354"/>
      <c r="BH354"/>
      <c r="BI354"/>
      <c r="BJ354"/>
      <c r="BK354"/>
      <c r="BL354"/>
      <c r="BM354"/>
      <c r="BN354"/>
      <c r="BO354"/>
      <c r="BP354"/>
      <c r="BQ354"/>
      <c r="BR354"/>
      <c r="BS354"/>
      <c r="BT354"/>
      <c r="BU354"/>
      <c r="BV354"/>
      <c r="BW354"/>
      <c r="BX354"/>
      <c r="BY354"/>
      <c r="BZ354"/>
      <c r="CA354"/>
      <c r="CB354"/>
      <c r="CC354"/>
      <c r="CD354"/>
      <c r="CE354"/>
      <c r="CF354"/>
      <c r="CG354"/>
      <c r="CH354"/>
      <c r="CI354"/>
      <c r="CJ354"/>
      <c r="CK354"/>
      <c r="CL354"/>
      <c r="CM354"/>
      <c r="CN354"/>
      <c r="CO354"/>
      <c r="CP354"/>
      <c r="CQ354"/>
      <c r="CR354"/>
      <c r="CS354"/>
      <c r="CT354"/>
      <c r="CU354"/>
      <c r="CV354"/>
      <c r="CW354"/>
      <c r="CX354"/>
      <c r="CY354"/>
      <c r="CZ354"/>
    </row>
    <row r="355" spans="1:104" s="29" customFormat="1" x14ac:dyDescent="0.25">
      <c r="A355"/>
      <c r="B355"/>
      <c r="C355" s="198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  <c r="AB355"/>
      <c r="AC355"/>
      <c r="AD355"/>
      <c r="AE355"/>
      <c r="AF355"/>
      <c r="AG355"/>
      <c r="AH355"/>
      <c r="AI355"/>
      <c r="AJ355"/>
      <c r="AK355"/>
      <c r="AL355"/>
      <c r="AM355"/>
      <c r="AN355"/>
      <c r="AO355"/>
      <c r="AP355"/>
      <c r="AQ355"/>
      <c r="AR355"/>
      <c r="AS355"/>
      <c r="AT355"/>
      <c r="AU355"/>
      <c r="AV355"/>
      <c r="AW355"/>
      <c r="AX355"/>
      <c r="AY355"/>
      <c r="AZ355"/>
      <c r="BA355"/>
      <c r="BB355"/>
      <c r="BC355"/>
      <c r="BD355"/>
      <c r="BE355"/>
      <c r="BF355"/>
      <c r="BG355"/>
      <c r="BH355"/>
      <c r="BI355"/>
      <c r="BJ355"/>
      <c r="BK355"/>
      <c r="BL355"/>
      <c r="BM355"/>
      <c r="BN355"/>
      <c r="BO355"/>
      <c r="BP355"/>
      <c r="BQ355"/>
      <c r="BR355"/>
      <c r="BS355"/>
      <c r="BT355"/>
      <c r="BU355"/>
      <c r="BV355"/>
      <c r="BW355"/>
      <c r="BX355"/>
      <c r="BY355"/>
      <c r="BZ355"/>
      <c r="CA355"/>
      <c r="CB355"/>
      <c r="CC355"/>
      <c r="CD355"/>
      <c r="CE355"/>
      <c r="CF355"/>
      <c r="CG355"/>
      <c r="CH355"/>
      <c r="CI355"/>
      <c r="CJ355"/>
      <c r="CK355"/>
      <c r="CL355"/>
      <c r="CM355"/>
      <c r="CN355"/>
      <c r="CO355"/>
      <c r="CP355"/>
      <c r="CQ355"/>
      <c r="CR355"/>
      <c r="CS355"/>
      <c r="CT355"/>
      <c r="CU355"/>
      <c r="CV355"/>
      <c r="CW355"/>
      <c r="CX355"/>
      <c r="CY355"/>
      <c r="CZ355"/>
    </row>
    <row r="356" spans="1:104" s="29" customFormat="1" x14ac:dyDescent="0.25">
      <c r="A356"/>
      <c r="B356"/>
      <c r="C356" s="198"/>
      <c r="K356"/>
      <c r="L356"/>
      <c r="M356"/>
      <c r="N356"/>
      <c r="O356"/>
      <c r="P356"/>
      <c r="Q356"/>
      <c r="R356"/>
      <c r="S356"/>
      <c r="T356"/>
      <c r="U356"/>
      <c r="V356"/>
      <c r="W356"/>
      <c r="X356"/>
      <c r="Y356"/>
      <c r="Z356"/>
      <c r="AA356"/>
      <c r="AB356"/>
      <c r="AC356"/>
      <c r="AD356"/>
      <c r="AE356"/>
      <c r="AF356"/>
      <c r="AG356"/>
      <c r="AH356"/>
      <c r="AI356"/>
      <c r="AJ356"/>
      <c r="AK356"/>
      <c r="AL356"/>
      <c r="AM356"/>
      <c r="AN356"/>
      <c r="AO356"/>
      <c r="AP356"/>
      <c r="AQ356"/>
      <c r="AR356"/>
      <c r="AS356"/>
      <c r="AT356"/>
      <c r="AU356"/>
      <c r="AV356"/>
      <c r="AW356"/>
      <c r="AX356"/>
      <c r="AY356"/>
      <c r="AZ356"/>
      <c r="BA356"/>
      <c r="BB356"/>
      <c r="BC356"/>
      <c r="BD356"/>
      <c r="BE356"/>
      <c r="BF356"/>
      <c r="BG356"/>
      <c r="BH356"/>
      <c r="BI356"/>
      <c r="BJ356"/>
      <c r="BK356"/>
      <c r="BL356"/>
      <c r="BM356"/>
      <c r="BN356"/>
      <c r="BO356"/>
      <c r="BP356"/>
      <c r="BQ356"/>
      <c r="BR356"/>
      <c r="BS356"/>
      <c r="BT356"/>
      <c r="BU356"/>
      <c r="BV356"/>
      <c r="BW356"/>
      <c r="BX356"/>
      <c r="BY356"/>
      <c r="BZ356"/>
      <c r="CA356"/>
      <c r="CB356"/>
      <c r="CC356"/>
      <c r="CD356"/>
      <c r="CE356"/>
      <c r="CF356"/>
      <c r="CG356"/>
      <c r="CH356"/>
      <c r="CI356"/>
      <c r="CJ356"/>
      <c r="CK356"/>
      <c r="CL356"/>
      <c r="CM356"/>
      <c r="CN356"/>
      <c r="CO356"/>
      <c r="CP356"/>
      <c r="CQ356"/>
      <c r="CR356"/>
      <c r="CS356"/>
      <c r="CT356"/>
      <c r="CU356"/>
      <c r="CV356"/>
      <c r="CW356"/>
      <c r="CX356"/>
      <c r="CY356"/>
      <c r="CZ356"/>
    </row>
    <row r="357" spans="1:104" s="29" customFormat="1" x14ac:dyDescent="0.25">
      <c r="A357"/>
      <c r="B357"/>
      <c r="C357" s="198"/>
      <c r="K357"/>
      <c r="L357"/>
      <c r="M357"/>
      <c r="N357"/>
      <c r="O357"/>
      <c r="P357"/>
      <c r="Q357"/>
      <c r="R357"/>
      <c r="S357"/>
      <c r="T357"/>
      <c r="U357"/>
      <c r="V357"/>
      <c r="W357"/>
      <c r="X357"/>
      <c r="Y357"/>
      <c r="Z357"/>
      <c r="AA357"/>
      <c r="AB357"/>
      <c r="AC357"/>
      <c r="AD357"/>
      <c r="AE357"/>
      <c r="AF357"/>
      <c r="AG357"/>
      <c r="AH357"/>
      <c r="AI357"/>
      <c r="AJ357"/>
      <c r="AK357"/>
      <c r="AL357"/>
      <c r="AM357"/>
      <c r="AN357"/>
      <c r="AO357"/>
      <c r="AP357"/>
      <c r="AQ357"/>
      <c r="AR357"/>
      <c r="AS357"/>
      <c r="AT357"/>
      <c r="AU357"/>
      <c r="AV357"/>
      <c r="AW357"/>
      <c r="AX357"/>
      <c r="AY357"/>
      <c r="AZ357"/>
      <c r="BA357"/>
      <c r="BB357"/>
      <c r="BC357"/>
      <c r="BD357"/>
      <c r="BE357"/>
      <c r="BF357"/>
      <c r="BG357"/>
      <c r="BH357"/>
      <c r="BI357"/>
      <c r="BJ357"/>
      <c r="BK357"/>
      <c r="BL357"/>
      <c r="BM357"/>
      <c r="BN357"/>
      <c r="BO357"/>
      <c r="BP357"/>
      <c r="BQ357"/>
      <c r="BR357"/>
      <c r="BS357"/>
      <c r="BT357"/>
      <c r="BU357"/>
      <c r="BV357"/>
      <c r="BW357"/>
      <c r="BX357"/>
      <c r="BY357"/>
      <c r="BZ357"/>
      <c r="CA357"/>
      <c r="CB357"/>
      <c r="CC357"/>
      <c r="CD357"/>
      <c r="CE357"/>
      <c r="CF357"/>
      <c r="CG357"/>
      <c r="CH357"/>
      <c r="CI357"/>
      <c r="CJ357"/>
      <c r="CK357"/>
      <c r="CL357"/>
      <c r="CM357"/>
      <c r="CN357"/>
      <c r="CO357"/>
      <c r="CP357"/>
      <c r="CQ357"/>
      <c r="CR357"/>
      <c r="CS357"/>
      <c r="CT357"/>
      <c r="CU357"/>
      <c r="CV357"/>
      <c r="CW357"/>
      <c r="CX357"/>
      <c r="CY357"/>
      <c r="CZ357"/>
    </row>
    <row r="358" spans="1:104" s="29" customFormat="1" x14ac:dyDescent="0.25">
      <c r="A358"/>
      <c r="B358"/>
      <c r="C358" s="19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  <c r="AB358"/>
      <c r="AC358"/>
      <c r="AD358"/>
      <c r="AE358"/>
      <c r="AF358"/>
      <c r="AG358"/>
      <c r="AH358"/>
      <c r="AI358"/>
      <c r="AJ358"/>
      <c r="AK358"/>
      <c r="AL358"/>
      <c r="AM358"/>
      <c r="AN358"/>
      <c r="AO358"/>
      <c r="AP358"/>
      <c r="AQ358"/>
      <c r="AR358"/>
      <c r="AS358"/>
      <c r="AT358"/>
      <c r="AU358"/>
      <c r="AV358"/>
      <c r="AW358"/>
      <c r="AX358"/>
      <c r="AY358"/>
      <c r="AZ358"/>
      <c r="BA358"/>
      <c r="BB358"/>
      <c r="BC358"/>
      <c r="BD358"/>
      <c r="BE358"/>
      <c r="BF358"/>
      <c r="BG358"/>
      <c r="BH358"/>
      <c r="BI358"/>
      <c r="BJ358"/>
      <c r="BK358"/>
      <c r="BL358"/>
      <c r="BM358"/>
      <c r="BN358"/>
      <c r="BO358"/>
      <c r="BP358"/>
      <c r="BQ358"/>
      <c r="BR358"/>
      <c r="BS358"/>
      <c r="BT358"/>
      <c r="BU358"/>
      <c r="BV358"/>
      <c r="BW358"/>
      <c r="BX358"/>
      <c r="BY358"/>
      <c r="BZ358"/>
      <c r="CA358"/>
      <c r="CB358"/>
      <c r="CC358"/>
      <c r="CD358"/>
      <c r="CE358"/>
      <c r="CF358"/>
      <c r="CG358"/>
      <c r="CH358"/>
      <c r="CI358"/>
      <c r="CJ358"/>
      <c r="CK358"/>
      <c r="CL358"/>
      <c r="CM358"/>
      <c r="CN358"/>
      <c r="CO358"/>
      <c r="CP358"/>
      <c r="CQ358"/>
      <c r="CR358"/>
      <c r="CS358"/>
      <c r="CT358"/>
      <c r="CU358"/>
      <c r="CV358"/>
      <c r="CW358"/>
      <c r="CX358"/>
      <c r="CY358"/>
      <c r="CZ358"/>
    </row>
    <row r="359" spans="1:104" s="29" customFormat="1" x14ac:dyDescent="0.25">
      <c r="A359"/>
      <c r="B359"/>
      <c r="C359" s="198"/>
      <c r="K359"/>
      <c r="L359"/>
      <c r="M359"/>
      <c r="N359"/>
      <c r="O359"/>
      <c r="P359"/>
      <c r="Q359"/>
      <c r="R359"/>
      <c r="S359"/>
      <c r="T359"/>
      <c r="U359"/>
      <c r="V359"/>
      <c r="W359"/>
      <c r="X359"/>
      <c r="Y359"/>
      <c r="Z359"/>
      <c r="AA359"/>
      <c r="AB359"/>
      <c r="AC359"/>
      <c r="AD359"/>
      <c r="AE359"/>
      <c r="AF359"/>
      <c r="AG359"/>
      <c r="AH359"/>
      <c r="AI359"/>
      <c r="AJ359"/>
      <c r="AK359"/>
      <c r="AL359"/>
      <c r="AM359"/>
      <c r="AN359"/>
      <c r="AO359"/>
      <c r="AP359"/>
      <c r="AQ359"/>
      <c r="AR359"/>
      <c r="AS359"/>
      <c r="AT359"/>
      <c r="AU359"/>
      <c r="AV359"/>
      <c r="AW359"/>
      <c r="AX359"/>
      <c r="AY359"/>
      <c r="AZ359"/>
      <c r="BA359"/>
      <c r="BB359"/>
      <c r="BC359"/>
      <c r="BD359"/>
      <c r="BE359"/>
      <c r="BF359"/>
      <c r="BG359"/>
      <c r="BH359"/>
      <c r="BI359"/>
      <c r="BJ359"/>
      <c r="BK359"/>
      <c r="BL359"/>
      <c r="BM359"/>
      <c r="BN359"/>
      <c r="BO359"/>
      <c r="BP359"/>
      <c r="BQ359"/>
      <c r="BR359"/>
      <c r="BS359"/>
      <c r="BT359"/>
      <c r="BU359"/>
      <c r="BV359"/>
      <c r="BW359"/>
      <c r="BX359"/>
      <c r="BY359"/>
      <c r="BZ359"/>
      <c r="CA359"/>
      <c r="CB359"/>
      <c r="CC359"/>
      <c r="CD359"/>
      <c r="CE359"/>
      <c r="CF359"/>
      <c r="CG359"/>
      <c r="CH359"/>
      <c r="CI359"/>
      <c r="CJ359"/>
      <c r="CK359"/>
      <c r="CL359"/>
      <c r="CM359"/>
      <c r="CN359"/>
      <c r="CO359"/>
      <c r="CP359"/>
      <c r="CQ359"/>
      <c r="CR359"/>
      <c r="CS359"/>
      <c r="CT359"/>
      <c r="CU359"/>
      <c r="CV359"/>
      <c r="CW359"/>
      <c r="CX359"/>
      <c r="CY359"/>
      <c r="CZ359"/>
    </row>
    <row r="360" spans="1:104" s="29" customFormat="1" x14ac:dyDescent="0.25">
      <c r="A360"/>
      <c r="B360"/>
      <c r="C360" s="198"/>
      <c r="K360"/>
      <c r="L360"/>
      <c r="M360"/>
      <c r="N360"/>
      <c r="O360"/>
      <c r="P360"/>
      <c r="Q360"/>
      <c r="R360"/>
      <c r="S360"/>
      <c r="T360"/>
      <c r="U360"/>
      <c r="V360"/>
      <c r="W360"/>
      <c r="X360"/>
      <c r="Y360"/>
      <c r="Z360"/>
      <c r="AA360"/>
      <c r="AB360"/>
      <c r="AC360"/>
      <c r="AD360"/>
      <c r="AE360"/>
      <c r="AF360"/>
      <c r="AG360"/>
      <c r="AH360"/>
      <c r="AI360"/>
      <c r="AJ360"/>
      <c r="AK360"/>
      <c r="AL360"/>
      <c r="AM360"/>
      <c r="AN360"/>
      <c r="AO360"/>
      <c r="AP360"/>
      <c r="AQ360"/>
      <c r="AR360"/>
      <c r="AS360"/>
      <c r="AT360"/>
      <c r="AU360"/>
      <c r="AV360"/>
      <c r="AW360"/>
      <c r="AX360"/>
      <c r="AY360"/>
      <c r="AZ360"/>
      <c r="BA360"/>
      <c r="BB360"/>
      <c r="BC360"/>
      <c r="BD360"/>
      <c r="BE360"/>
      <c r="BF360"/>
      <c r="BG360"/>
      <c r="BH360"/>
      <c r="BI360"/>
      <c r="BJ360"/>
      <c r="BK360"/>
      <c r="BL360"/>
      <c r="BM360"/>
      <c r="BN360"/>
      <c r="BO360"/>
      <c r="BP360"/>
      <c r="BQ360"/>
      <c r="BR360"/>
      <c r="BS360"/>
      <c r="BT360"/>
      <c r="BU360"/>
      <c r="BV360"/>
      <c r="BW360"/>
      <c r="BX360"/>
      <c r="BY360"/>
      <c r="BZ360"/>
      <c r="CA360"/>
      <c r="CB360"/>
      <c r="CC360"/>
      <c r="CD360"/>
      <c r="CE360"/>
      <c r="CF360"/>
      <c r="CG360"/>
      <c r="CH360"/>
      <c r="CI360"/>
      <c r="CJ360"/>
      <c r="CK360"/>
      <c r="CL360"/>
      <c r="CM360"/>
      <c r="CN360"/>
      <c r="CO360"/>
      <c r="CP360"/>
      <c r="CQ360"/>
      <c r="CR360"/>
      <c r="CS360"/>
      <c r="CT360"/>
      <c r="CU360"/>
      <c r="CV360"/>
      <c r="CW360"/>
      <c r="CX360"/>
      <c r="CY360"/>
      <c r="CZ360"/>
    </row>
    <row r="361" spans="1:104" s="29" customFormat="1" x14ac:dyDescent="0.25">
      <c r="A361"/>
      <c r="B361"/>
      <c r="C361" s="198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  <c r="AB361"/>
      <c r="AC361"/>
      <c r="AD361"/>
      <c r="AE361"/>
      <c r="AF361"/>
      <c r="AG361"/>
      <c r="AH361"/>
      <c r="AI361"/>
      <c r="AJ361"/>
      <c r="AK361"/>
      <c r="AL361"/>
      <c r="AM361"/>
      <c r="AN361"/>
      <c r="AO361"/>
      <c r="AP361"/>
      <c r="AQ361"/>
      <c r="AR361"/>
      <c r="AS361"/>
      <c r="AT361"/>
      <c r="AU361"/>
      <c r="AV361"/>
      <c r="AW361"/>
      <c r="AX361"/>
      <c r="AY361"/>
      <c r="AZ361"/>
      <c r="BA361"/>
      <c r="BB361"/>
      <c r="BC361"/>
      <c r="BD361"/>
      <c r="BE361"/>
      <c r="BF361"/>
      <c r="BG361"/>
      <c r="BH361"/>
      <c r="BI361"/>
      <c r="BJ361"/>
      <c r="BK361"/>
      <c r="BL361"/>
      <c r="BM361"/>
      <c r="BN361"/>
      <c r="BO361"/>
      <c r="BP361"/>
      <c r="BQ361"/>
      <c r="BR361"/>
      <c r="BS361"/>
      <c r="BT361"/>
      <c r="BU361"/>
      <c r="BV361"/>
      <c r="BW361"/>
      <c r="BX361"/>
      <c r="BY361"/>
      <c r="BZ361"/>
      <c r="CA361"/>
      <c r="CB361"/>
      <c r="CC361"/>
      <c r="CD361"/>
      <c r="CE361"/>
      <c r="CF361"/>
      <c r="CG361"/>
      <c r="CH361"/>
      <c r="CI361"/>
      <c r="CJ361"/>
      <c r="CK361"/>
      <c r="CL361"/>
      <c r="CM361"/>
      <c r="CN361"/>
      <c r="CO361"/>
      <c r="CP361"/>
      <c r="CQ361"/>
      <c r="CR361"/>
      <c r="CS361"/>
      <c r="CT361"/>
      <c r="CU361"/>
      <c r="CV361"/>
      <c r="CW361"/>
      <c r="CX361"/>
      <c r="CY361"/>
      <c r="CZ361"/>
    </row>
    <row r="362" spans="1:104" s="29" customFormat="1" x14ac:dyDescent="0.25">
      <c r="A362"/>
      <c r="B362"/>
      <c r="C362" s="198"/>
      <c r="K362"/>
      <c r="L362"/>
      <c r="M362"/>
      <c r="N362"/>
      <c r="O362"/>
      <c r="P362"/>
      <c r="Q362"/>
      <c r="R362"/>
      <c r="S362"/>
      <c r="T362"/>
      <c r="U362"/>
      <c r="V362"/>
      <c r="W362"/>
      <c r="X362"/>
      <c r="Y362"/>
      <c r="Z362"/>
      <c r="AA362"/>
      <c r="AB362"/>
      <c r="AC362"/>
      <c r="AD362"/>
      <c r="AE362"/>
      <c r="AF362"/>
      <c r="AG362"/>
      <c r="AH362"/>
      <c r="AI362"/>
      <c r="AJ362"/>
      <c r="AK362"/>
      <c r="AL362"/>
      <c r="AM362"/>
      <c r="AN362"/>
      <c r="AO362"/>
      <c r="AP362"/>
      <c r="AQ362"/>
      <c r="AR362"/>
      <c r="AS362"/>
      <c r="AT362"/>
      <c r="AU362"/>
      <c r="AV362"/>
      <c r="AW362"/>
      <c r="AX362"/>
      <c r="AY362"/>
      <c r="AZ362"/>
      <c r="BA362"/>
      <c r="BB362"/>
      <c r="BC362"/>
      <c r="BD362"/>
      <c r="BE362"/>
      <c r="BF362"/>
      <c r="BG362"/>
      <c r="BH362"/>
      <c r="BI362"/>
      <c r="BJ362"/>
      <c r="BK362"/>
      <c r="BL362"/>
      <c r="BM362"/>
      <c r="BN362"/>
      <c r="BO362"/>
      <c r="BP362"/>
      <c r="BQ362"/>
      <c r="BR362"/>
      <c r="BS362"/>
      <c r="BT362"/>
      <c r="BU362"/>
      <c r="BV362"/>
      <c r="BW362"/>
      <c r="BX362"/>
      <c r="BY362"/>
      <c r="BZ362"/>
      <c r="CA362"/>
      <c r="CB362"/>
      <c r="CC362"/>
      <c r="CD362"/>
      <c r="CE362"/>
      <c r="CF362"/>
      <c r="CG362"/>
      <c r="CH362"/>
      <c r="CI362"/>
      <c r="CJ362"/>
      <c r="CK362"/>
      <c r="CL362"/>
      <c r="CM362"/>
      <c r="CN362"/>
      <c r="CO362"/>
      <c r="CP362"/>
      <c r="CQ362"/>
      <c r="CR362"/>
      <c r="CS362"/>
      <c r="CT362"/>
      <c r="CU362"/>
      <c r="CV362"/>
      <c r="CW362"/>
      <c r="CX362"/>
      <c r="CY362"/>
      <c r="CZ362"/>
    </row>
    <row r="363" spans="1:104" s="29" customFormat="1" x14ac:dyDescent="0.25">
      <c r="A363"/>
      <c r="B363"/>
      <c r="C363" s="198"/>
      <c r="K363"/>
      <c r="L363"/>
      <c r="M363"/>
      <c r="N363"/>
      <c r="O363"/>
      <c r="P363"/>
      <c r="Q363"/>
      <c r="R363"/>
      <c r="S363"/>
      <c r="T363"/>
      <c r="U363"/>
      <c r="V363"/>
      <c r="W363"/>
      <c r="X363"/>
      <c r="Y363"/>
      <c r="Z363"/>
      <c r="AA363"/>
      <c r="AB363"/>
      <c r="AC363"/>
      <c r="AD363"/>
      <c r="AE363"/>
      <c r="AF363"/>
      <c r="AG363"/>
      <c r="AH363"/>
      <c r="AI363"/>
      <c r="AJ363"/>
      <c r="AK363"/>
      <c r="AL363"/>
      <c r="AM363"/>
      <c r="AN363"/>
      <c r="AO363"/>
      <c r="AP363"/>
      <c r="AQ363"/>
      <c r="AR363"/>
      <c r="AS363"/>
      <c r="AT363"/>
      <c r="AU363"/>
      <c r="AV363"/>
      <c r="AW363"/>
      <c r="AX363"/>
      <c r="AY363"/>
      <c r="AZ363"/>
      <c r="BA363"/>
      <c r="BB363"/>
      <c r="BC363"/>
      <c r="BD363"/>
      <c r="BE363"/>
      <c r="BF363"/>
      <c r="BG363"/>
      <c r="BH363"/>
      <c r="BI363"/>
      <c r="BJ363"/>
      <c r="BK363"/>
      <c r="BL363"/>
      <c r="BM363"/>
      <c r="BN363"/>
      <c r="BO363"/>
      <c r="BP363"/>
      <c r="BQ363"/>
      <c r="BR363"/>
      <c r="BS363"/>
      <c r="BT363"/>
      <c r="BU363"/>
      <c r="BV363"/>
      <c r="BW363"/>
      <c r="BX363"/>
      <c r="BY363"/>
      <c r="BZ363"/>
      <c r="CA363"/>
      <c r="CB363"/>
      <c r="CC363"/>
      <c r="CD363"/>
      <c r="CE363"/>
      <c r="CF363"/>
      <c r="CG363"/>
      <c r="CH363"/>
      <c r="CI363"/>
      <c r="CJ363"/>
      <c r="CK363"/>
      <c r="CL363"/>
      <c r="CM363"/>
      <c r="CN363"/>
      <c r="CO363"/>
      <c r="CP363"/>
      <c r="CQ363"/>
      <c r="CR363"/>
      <c r="CS363"/>
      <c r="CT363"/>
      <c r="CU363"/>
      <c r="CV363"/>
      <c r="CW363"/>
      <c r="CX363"/>
      <c r="CY363"/>
      <c r="CZ363"/>
    </row>
    <row r="364" spans="1:104" s="29" customFormat="1" x14ac:dyDescent="0.25">
      <c r="A364"/>
      <c r="B364"/>
      <c r="C364" s="198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  <c r="AH364"/>
      <c r="AI364"/>
      <c r="AJ364"/>
      <c r="AK364"/>
      <c r="AL364"/>
      <c r="AM364"/>
      <c r="AN364"/>
      <c r="AO364"/>
      <c r="AP364"/>
      <c r="AQ364"/>
      <c r="AR364"/>
      <c r="AS364"/>
      <c r="AT364"/>
      <c r="AU364"/>
      <c r="AV364"/>
      <c r="AW364"/>
      <c r="AX364"/>
      <c r="AY364"/>
      <c r="AZ364"/>
      <c r="BA364"/>
      <c r="BB364"/>
      <c r="BC364"/>
      <c r="BD364"/>
      <c r="BE364"/>
      <c r="BF364"/>
      <c r="BG364"/>
      <c r="BH364"/>
      <c r="BI364"/>
      <c r="BJ364"/>
      <c r="BK364"/>
      <c r="BL364"/>
      <c r="BM364"/>
      <c r="BN364"/>
      <c r="BO364"/>
      <c r="BP364"/>
      <c r="BQ364"/>
      <c r="BR364"/>
      <c r="BS364"/>
      <c r="BT364"/>
      <c r="BU364"/>
      <c r="BV364"/>
      <c r="BW364"/>
      <c r="BX364"/>
      <c r="BY364"/>
      <c r="BZ364"/>
      <c r="CA364"/>
      <c r="CB364"/>
      <c r="CC364"/>
      <c r="CD364"/>
      <c r="CE364"/>
      <c r="CF364"/>
      <c r="CG364"/>
      <c r="CH364"/>
      <c r="CI364"/>
      <c r="CJ364"/>
      <c r="CK364"/>
      <c r="CL364"/>
      <c r="CM364"/>
      <c r="CN364"/>
      <c r="CO364"/>
      <c r="CP364"/>
      <c r="CQ364"/>
      <c r="CR364"/>
      <c r="CS364"/>
      <c r="CT364"/>
      <c r="CU364"/>
      <c r="CV364"/>
      <c r="CW364"/>
      <c r="CX364"/>
      <c r="CY364"/>
      <c r="CZ364"/>
    </row>
    <row r="365" spans="1:104" s="29" customFormat="1" x14ac:dyDescent="0.25">
      <c r="A365"/>
      <c r="B365"/>
      <c r="C365" s="198"/>
      <c r="K365"/>
      <c r="L365"/>
      <c r="M365"/>
      <c r="N365"/>
      <c r="O365"/>
      <c r="P365"/>
      <c r="Q365"/>
      <c r="R365"/>
      <c r="S365"/>
      <c r="T365"/>
      <c r="U365"/>
      <c r="V365"/>
      <c r="W365"/>
      <c r="X365"/>
      <c r="Y365"/>
      <c r="Z365"/>
      <c r="AA365"/>
      <c r="AB365"/>
      <c r="AC365"/>
      <c r="AD365"/>
      <c r="AE365"/>
      <c r="AF365"/>
      <c r="AG365"/>
      <c r="AH365"/>
      <c r="AI365"/>
      <c r="AJ365"/>
      <c r="AK365"/>
      <c r="AL365"/>
      <c r="AM365"/>
      <c r="AN365"/>
      <c r="AO365"/>
      <c r="AP365"/>
      <c r="AQ365"/>
      <c r="AR365"/>
      <c r="AS365"/>
      <c r="AT365"/>
      <c r="AU365"/>
      <c r="AV365"/>
      <c r="AW365"/>
      <c r="AX365"/>
      <c r="AY365"/>
      <c r="AZ365"/>
      <c r="BA365"/>
      <c r="BB365"/>
      <c r="BC365"/>
      <c r="BD365"/>
      <c r="BE365"/>
      <c r="BF365"/>
      <c r="BG365"/>
      <c r="BH365"/>
      <c r="BI365"/>
      <c r="BJ365"/>
      <c r="BK365"/>
      <c r="BL365"/>
      <c r="BM365"/>
      <c r="BN365"/>
      <c r="BO365"/>
      <c r="BP365"/>
      <c r="BQ365"/>
      <c r="BR365"/>
      <c r="BS365"/>
      <c r="BT365"/>
      <c r="BU365"/>
      <c r="BV365"/>
      <c r="BW365"/>
      <c r="BX365"/>
      <c r="BY365"/>
      <c r="BZ365"/>
      <c r="CA365"/>
      <c r="CB365"/>
      <c r="CC365"/>
      <c r="CD365"/>
      <c r="CE365"/>
      <c r="CF365"/>
      <c r="CG365"/>
      <c r="CH365"/>
      <c r="CI365"/>
      <c r="CJ365"/>
      <c r="CK365"/>
      <c r="CL365"/>
      <c r="CM365"/>
      <c r="CN365"/>
      <c r="CO365"/>
      <c r="CP365"/>
      <c r="CQ365"/>
      <c r="CR365"/>
      <c r="CS365"/>
      <c r="CT365"/>
      <c r="CU365"/>
      <c r="CV365"/>
      <c r="CW365"/>
      <c r="CX365"/>
      <c r="CY365"/>
      <c r="CZ365"/>
    </row>
    <row r="366" spans="1:104" s="29" customFormat="1" x14ac:dyDescent="0.25">
      <c r="A366"/>
      <c r="B366"/>
      <c r="C366" s="198"/>
      <c r="K366"/>
      <c r="L366"/>
      <c r="M366"/>
      <c r="N366"/>
      <c r="O366"/>
      <c r="P366"/>
      <c r="Q366"/>
      <c r="R366"/>
      <c r="S366"/>
      <c r="T366"/>
      <c r="U366"/>
      <c r="V366"/>
      <c r="W366"/>
      <c r="X366"/>
      <c r="Y366"/>
      <c r="Z366"/>
      <c r="AA366"/>
      <c r="AB366"/>
      <c r="AC366"/>
      <c r="AD366"/>
      <c r="AE366"/>
      <c r="AF366"/>
      <c r="AG366"/>
      <c r="AH366"/>
      <c r="AI366"/>
      <c r="AJ366"/>
      <c r="AK366"/>
      <c r="AL366"/>
      <c r="AM366"/>
      <c r="AN366"/>
      <c r="AO366"/>
      <c r="AP366"/>
      <c r="AQ366"/>
      <c r="AR366"/>
      <c r="AS366"/>
      <c r="AT366"/>
      <c r="AU366"/>
      <c r="AV366"/>
      <c r="AW366"/>
      <c r="AX366"/>
      <c r="AY366"/>
      <c r="AZ366"/>
      <c r="BA366"/>
      <c r="BB366"/>
      <c r="BC366"/>
      <c r="BD366"/>
      <c r="BE366"/>
      <c r="BF366"/>
      <c r="BG366"/>
      <c r="BH366"/>
      <c r="BI366"/>
      <c r="BJ366"/>
      <c r="BK366"/>
      <c r="BL366"/>
      <c r="BM366"/>
      <c r="BN366"/>
      <c r="BO366"/>
      <c r="BP366"/>
      <c r="BQ366"/>
      <c r="BR366"/>
      <c r="BS366"/>
      <c r="BT366"/>
      <c r="BU366"/>
      <c r="BV366"/>
      <c r="BW366"/>
      <c r="BX366"/>
      <c r="BY366"/>
      <c r="BZ366"/>
      <c r="CA366"/>
      <c r="CB366"/>
      <c r="CC366"/>
      <c r="CD366"/>
      <c r="CE366"/>
      <c r="CF366"/>
      <c r="CG366"/>
      <c r="CH366"/>
      <c r="CI366"/>
      <c r="CJ366"/>
      <c r="CK366"/>
      <c r="CL366"/>
      <c r="CM366"/>
      <c r="CN366"/>
      <c r="CO366"/>
      <c r="CP366"/>
      <c r="CQ366"/>
      <c r="CR366"/>
      <c r="CS366"/>
      <c r="CT366"/>
      <c r="CU366"/>
      <c r="CV366"/>
      <c r="CW366"/>
      <c r="CX366"/>
      <c r="CY366"/>
      <c r="CZ366"/>
    </row>
    <row r="367" spans="1:104" s="29" customFormat="1" x14ac:dyDescent="0.25">
      <c r="A367"/>
      <c r="B367"/>
      <c r="C367" s="198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  <c r="AB367"/>
      <c r="AC367"/>
      <c r="AD367"/>
      <c r="AE367"/>
      <c r="AF367"/>
      <c r="AG367"/>
      <c r="AH367"/>
      <c r="AI367"/>
      <c r="AJ367"/>
      <c r="AK367"/>
      <c r="AL367"/>
      <c r="AM367"/>
      <c r="AN367"/>
      <c r="AO367"/>
      <c r="AP367"/>
      <c r="AQ367"/>
      <c r="AR367"/>
      <c r="AS367"/>
      <c r="AT367"/>
      <c r="AU367"/>
      <c r="AV367"/>
      <c r="AW367"/>
      <c r="AX367"/>
      <c r="AY367"/>
      <c r="AZ367"/>
      <c r="BA367"/>
      <c r="BB367"/>
      <c r="BC367"/>
      <c r="BD367"/>
      <c r="BE367"/>
      <c r="BF367"/>
      <c r="BG367"/>
      <c r="BH367"/>
      <c r="BI367"/>
      <c r="BJ367"/>
      <c r="BK367"/>
      <c r="BL367"/>
      <c r="BM367"/>
      <c r="BN367"/>
      <c r="BO367"/>
      <c r="BP367"/>
      <c r="BQ367"/>
      <c r="BR367"/>
      <c r="BS367"/>
      <c r="BT367"/>
      <c r="BU367"/>
      <c r="BV367"/>
      <c r="BW367"/>
      <c r="BX367"/>
      <c r="BY367"/>
      <c r="BZ367"/>
      <c r="CA367"/>
      <c r="CB367"/>
      <c r="CC367"/>
      <c r="CD367"/>
      <c r="CE367"/>
      <c r="CF367"/>
      <c r="CG367"/>
      <c r="CH367"/>
      <c r="CI367"/>
      <c r="CJ367"/>
      <c r="CK367"/>
      <c r="CL367"/>
      <c r="CM367"/>
      <c r="CN367"/>
      <c r="CO367"/>
      <c r="CP367"/>
      <c r="CQ367"/>
      <c r="CR367"/>
      <c r="CS367"/>
      <c r="CT367"/>
      <c r="CU367"/>
      <c r="CV367"/>
      <c r="CW367"/>
      <c r="CX367"/>
      <c r="CY367"/>
      <c r="CZ367"/>
    </row>
    <row r="368" spans="1:104" s="29" customFormat="1" x14ac:dyDescent="0.25">
      <c r="A368"/>
      <c r="B368"/>
      <c r="C368" s="198"/>
      <c r="K368"/>
      <c r="L368"/>
      <c r="M368"/>
      <c r="N368"/>
      <c r="O368"/>
      <c r="P368"/>
      <c r="Q368"/>
      <c r="R368"/>
      <c r="S368"/>
      <c r="T368"/>
      <c r="U368"/>
      <c r="V368"/>
      <c r="W368"/>
      <c r="X368"/>
      <c r="Y368"/>
      <c r="Z368"/>
      <c r="AA368"/>
      <c r="AB368"/>
      <c r="AC368"/>
      <c r="AD368"/>
      <c r="AE368"/>
      <c r="AF368"/>
      <c r="AG368"/>
      <c r="AH368"/>
      <c r="AI368"/>
      <c r="AJ368"/>
      <c r="AK368"/>
      <c r="AL368"/>
      <c r="AM368"/>
      <c r="AN368"/>
      <c r="AO368"/>
      <c r="AP368"/>
      <c r="AQ368"/>
      <c r="AR368"/>
      <c r="AS368"/>
      <c r="AT368"/>
      <c r="AU368"/>
      <c r="AV368"/>
      <c r="AW368"/>
      <c r="AX368"/>
      <c r="AY368"/>
      <c r="AZ368"/>
      <c r="BA368"/>
      <c r="BB368"/>
      <c r="BC368"/>
      <c r="BD368"/>
      <c r="BE368"/>
      <c r="BF368"/>
      <c r="BG368"/>
      <c r="BH368"/>
      <c r="BI368"/>
      <c r="BJ368"/>
      <c r="BK368"/>
      <c r="BL368"/>
      <c r="BM368"/>
      <c r="BN368"/>
      <c r="BO368"/>
      <c r="BP368"/>
      <c r="BQ368"/>
      <c r="BR368"/>
      <c r="BS368"/>
      <c r="BT368"/>
      <c r="BU368"/>
      <c r="BV368"/>
      <c r="BW368"/>
      <c r="BX368"/>
      <c r="BY368"/>
      <c r="BZ368"/>
      <c r="CA368"/>
      <c r="CB368"/>
      <c r="CC368"/>
      <c r="CD368"/>
      <c r="CE368"/>
      <c r="CF368"/>
      <c r="CG368"/>
      <c r="CH368"/>
      <c r="CI368"/>
      <c r="CJ368"/>
      <c r="CK368"/>
      <c r="CL368"/>
      <c r="CM368"/>
      <c r="CN368"/>
      <c r="CO368"/>
      <c r="CP368"/>
      <c r="CQ368"/>
      <c r="CR368"/>
      <c r="CS368"/>
      <c r="CT368"/>
      <c r="CU368"/>
      <c r="CV368"/>
      <c r="CW368"/>
      <c r="CX368"/>
      <c r="CY368"/>
      <c r="CZ368"/>
    </row>
    <row r="369" spans="1:104" s="29" customFormat="1" x14ac:dyDescent="0.25">
      <c r="A369"/>
      <c r="B369"/>
      <c r="C369" s="198"/>
      <c r="K369"/>
      <c r="L369"/>
      <c r="M369"/>
      <c r="N369"/>
      <c r="O369"/>
      <c r="P369"/>
      <c r="Q369"/>
      <c r="R369"/>
      <c r="S369"/>
      <c r="T369"/>
      <c r="U369"/>
      <c r="V369"/>
      <c r="W369"/>
      <c r="X369"/>
      <c r="Y369"/>
      <c r="Z369"/>
      <c r="AA369"/>
      <c r="AB369"/>
      <c r="AC369"/>
      <c r="AD369"/>
      <c r="AE369"/>
      <c r="AF369"/>
      <c r="AG369"/>
      <c r="AH369"/>
      <c r="AI369"/>
      <c r="AJ369"/>
      <c r="AK369"/>
      <c r="AL369"/>
      <c r="AM369"/>
      <c r="AN369"/>
      <c r="AO369"/>
      <c r="AP369"/>
      <c r="AQ369"/>
      <c r="AR369"/>
      <c r="AS369"/>
      <c r="AT369"/>
      <c r="AU369"/>
      <c r="AV369"/>
      <c r="AW369"/>
      <c r="AX369"/>
      <c r="AY369"/>
      <c r="AZ369"/>
      <c r="BA369"/>
      <c r="BB369"/>
      <c r="BC369"/>
      <c r="BD369"/>
      <c r="BE369"/>
      <c r="BF369"/>
      <c r="BG369"/>
      <c r="BH369"/>
      <c r="BI369"/>
      <c r="BJ369"/>
      <c r="BK369"/>
      <c r="BL369"/>
      <c r="BM369"/>
      <c r="BN369"/>
      <c r="BO369"/>
      <c r="BP369"/>
      <c r="BQ369"/>
      <c r="BR369"/>
      <c r="BS369"/>
      <c r="BT369"/>
      <c r="BU369"/>
      <c r="BV369"/>
      <c r="BW369"/>
      <c r="BX369"/>
      <c r="BY369"/>
      <c r="BZ369"/>
      <c r="CA369"/>
      <c r="CB369"/>
      <c r="CC369"/>
      <c r="CD369"/>
      <c r="CE369"/>
      <c r="CF369"/>
      <c r="CG369"/>
      <c r="CH369"/>
      <c r="CI369"/>
      <c r="CJ369"/>
      <c r="CK369"/>
      <c r="CL369"/>
      <c r="CM369"/>
      <c r="CN369"/>
      <c r="CO369"/>
      <c r="CP369"/>
      <c r="CQ369"/>
      <c r="CR369"/>
      <c r="CS369"/>
      <c r="CT369"/>
      <c r="CU369"/>
      <c r="CV369"/>
      <c r="CW369"/>
      <c r="CX369"/>
      <c r="CY369"/>
      <c r="CZ369"/>
    </row>
    <row r="370" spans="1:104" s="29" customFormat="1" x14ac:dyDescent="0.25">
      <c r="A370"/>
      <c r="B370"/>
      <c r="C370" s="198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  <c r="AB370"/>
      <c r="AC370"/>
      <c r="AD370"/>
      <c r="AE370"/>
      <c r="AF370"/>
      <c r="AG370"/>
      <c r="AH370"/>
      <c r="AI370"/>
      <c r="AJ370"/>
      <c r="AK370"/>
      <c r="AL370"/>
      <c r="AM370"/>
      <c r="AN370"/>
      <c r="AO370"/>
      <c r="AP370"/>
      <c r="AQ370"/>
      <c r="AR370"/>
      <c r="AS370"/>
      <c r="AT370"/>
      <c r="AU370"/>
      <c r="AV370"/>
      <c r="AW370"/>
      <c r="AX370"/>
      <c r="AY370"/>
      <c r="AZ370"/>
      <c r="BA370"/>
      <c r="BB370"/>
      <c r="BC370"/>
      <c r="BD370"/>
      <c r="BE370"/>
      <c r="BF370"/>
      <c r="BG370"/>
      <c r="BH370"/>
      <c r="BI370"/>
      <c r="BJ370"/>
      <c r="BK370"/>
      <c r="BL370"/>
      <c r="BM370"/>
      <c r="BN370"/>
      <c r="BO370"/>
      <c r="BP370"/>
      <c r="BQ370"/>
      <c r="BR370"/>
      <c r="BS370"/>
      <c r="BT370"/>
      <c r="BU370"/>
      <c r="BV370"/>
      <c r="BW370"/>
      <c r="BX370"/>
      <c r="BY370"/>
      <c r="BZ370"/>
      <c r="CA370"/>
      <c r="CB370"/>
      <c r="CC370"/>
      <c r="CD370"/>
      <c r="CE370"/>
      <c r="CF370"/>
      <c r="CG370"/>
      <c r="CH370"/>
      <c r="CI370"/>
      <c r="CJ370"/>
      <c r="CK370"/>
      <c r="CL370"/>
      <c r="CM370"/>
      <c r="CN370"/>
      <c r="CO370"/>
      <c r="CP370"/>
      <c r="CQ370"/>
      <c r="CR370"/>
      <c r="CS370"/>
      <c r="CT370"/>
      <c r="CU370"/>
      <c r="CV370"/>
      <c r="CW370"/>
      <c r="CX370"/>
      <c r="CY370"/>
      <c r="CZ370"/>
    </row>
    <row r="371" spans="1:104" s="29" customFormat="1" x14ac:dyDescent="0.25">
      <c r="A371"/>
      <c r="B371"/>
      <c r="C371" s="198"/>
      <c r="K371"/>
      <c r="L371"/>
      <c r="M371"/>
      <c r="N371"/>
      <c r="O371"/>
      <c r="P371"/>
      <c r="Q371"/>
      <c r="R371"/>
      <c r="S371"/>
      <c r="T371"/>
      <c r="U371"/>
      <c r="V371"/>
      <c r="W371"/>
      <c r="X371"/>
      <c r="Y371"/>
      <c r="Z371"/>
      <c r="AA371"/>
      <c r="AB371"/>
      <c r="AC371"/>
      <c r="AD371"/>
      <c r="AE371"/>
      <c r="AF371"/>
      <c r="AG371"/>
      <c r="AH371"/>
      <c r="AI371"/>
      <c r="AJ371"/>
      <c r="AK371"/>
      <c r="AL371"/>
      <c r="AM371"/>
      <c r="AN371"/>
      <c r="AO371"/>
      <c r="AP371"/>
      <c r="AQ371"/>
      <c r="AR371"/>
      <c r="AS371"/>
      <c r="AT371"/>
      <c r="AU371"/>
      <c r="AV371"/>
      <c r="AW371"/>
      <c r="AX371"/>
      <c r="AY371"/>
      <c r="AZ371"/>
      <c r="BA371"/>
      <c r="BB371"/>
      <c r="BC371"/>
      <c r="BD371"/>
      <c r="BE371"/>
      <c r="BF371"/>
      <c r="BG371"/>
      <c r="BH371"/>
      <c r="BI371"/>
      <c r="BJ371"/>
      <c r="BK371"/>
      <c r="BL371"/>
      <c r="BM371"/>
      <c r="BN371"/>
      <c r="BO371"/>
      <c r="BP371"/>
      <c r="BQ371"/>
      <c r="BR371"/>
      <c r="BS371"/>
      <c r="BT371"/>
      <c r="BU371"/>
      <c r="BV371"/>
      <c r="BW371"/>
      <c r="BX371"/>
      <c r="BY371"/>
      <c r="BZ371"/>
      <c r="CA371"/>
      <c r="CB371"/>
      <c r="CC371"/>
      <c r="CD371"/>
      <c r="CE371"/>
      <c r="CF371"/>
      <c r="CG371"/>
      <c r="CH371"/>
      <c r="CI371"/>
      <c r="CJ371"/>
      <c r="CK371"/>
      <c r="CL371"/>
      <c r="CM371"/>
      <c r="CN371"/>
      <c r="CO371"/>
      <c r="CP371"/>
      <c r="CQ371"/>
      <c r="CR371"/>
      <c r="CS371"/>
      <c r="CT371"/>
      <c r="CU371"/>
      <c r="CV371"/>
      <c r="CW371"/>
      <c r="CX371"/>
      <c r="CY371"/>
      <c r="CZ371"/>
    </row>
    <row r="372" spans="1:104" s="29" customFormat="1" x14ac:dyDescent="0.25">
      <c r="A372"/>
      <c r="B372"/>
      <c r="C372" s="198"/>
      <c r="K372"/>
      <c r="L372"/>
      <c r="M372"/>
      <c r="N372"/>
      <c r="O372"/>
      <c r="P372"/>
      <c r="Q372"/>
      <c r="R372"/>
      <c r="S372"/>
      <c r="T372"/>
      <c r="U372"/>
      <c r="V372"/>
      <c r="W372"/>
      <c r="X372"/>
      <c r="Y372"/>
      <c r="Z372"/>
      <c r="AA372"/>
      <c r="AB372"/>
      <c r="AC372"/>
      <c r="AD372"/>
      <c r="AE372"/>
      <c r="AF372"/>
      <c r="AG372"/>
      <c r="AH372"/>
      <c r="AI372"/>
      <c r="AJ372"/>
      <c r="AK372"/>
      <c r="AL372"/>
      <c r="AM372"/>
      <c r="AN372"/>
      <c r="AO372"/>
      <c r="AP372"/>
      <c r="AQ372"/>
      <c r="AR372"/>
      <c r="AS372"/>
      <c r="AT372"/>
      <c r="AU372"/>
      <c r="AV372"/>
      <c r="AW372"/>
      <c r="AX372"/>
      <c r="AY372"/>
      <c r="AZ372"/>
      <c r="BA372"/>
      <c r="BB372"/>
      <c r="BC372"/>
      <c r="BD372"/>
      <c r="BE372"/>
      <c r="BF372"/>
      <c r="BG372"/>
      <c r="BH372"/>
      <c r="BI372"/>
      <c r="BJ372"/>
      <c r="BK372"/>
      <c r="BL372"/>
      <c r="BM372"/>
      <c r="BN372"/>
      <c r="BO372"/>
      <c r="BP372"/>
      <c r="BQ372"/>
      <c r="BR372"/>
      <c r="BS372"/>
      <c r="BT372"/>
      <c r="BU372"/>
      <c r="BV372"/>
      <c r="BW372"/>
      <c r="BX372"/>
      <c r="BY372"/>
      <c r="BZ372"/>
      <c r="CA372"/>
      <c r="CB372"/>
      <c r="CC372"/>
      <c r="CD372"/>
      <c r="CE372"/>
      <c r="CF372"/>
      <c r="CG372"/>
      <c r="CH372"/>
      <c r="CI372"/>
      <c r="CJ372"/>
      <c r="CK372"/>
      <c r="CL372"/>
      <c r="CM372"/>
      <c r="CN372"/>
      <c r="CO372"/>
      <c r="CP372"/>
      <c r="CQ372"/>
      <c r="CR372"/>
      <c r="CS372"/>
      <c r="CT372"/>
      <c r="CU372"/>
      <c r="CV372"/>
      <c r="CW372"/>
      <c r="CX372"/>
      <c r="CY372"/>
      <c r="CZ372"/>
    </row>
    <row r="373" spans="1:104" s="29" customFormat="1" x14ac:dyDescent="0.25">
      <c r="A373"/>
      <c r="B373"/>
      <c r="C373" s="198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  <c r="AB373"/>
      <c r="AC373"/>
      <c r="AD373"/>
      <c r="AE373"/>
      <c r="AF373"/>
      <c r="AG373"/>
      <c r="AH373"/>
      <c r="AI373"/>
      <c r="AJ373"/>
      <c r="AK373"/>
      <c r="AL373"/>
      <c r="AM373"/>
      <c r="AN373"/>
      <c r="AO373"/>
      <c r="AP373"/>
      <c r="AQ373"/>
      <c r="AR373"/>
      <c r="AS373"/>
      <c r="AT373"/>
      <c r="AU373"/>
      <c r="AV373"/>
      <c r="AW373"/>
      <c r="AX373"/>
      <c r="AY373"/>
      <c r="AZ373"/>
      <c r="BA373"/>
      <c r="BB373"/>
      <c r="BC373"/>
      <c r="BD373"/>
      <c r="BE373"/>
      <c r="BF373"/>
      <c r="BG373"/>
      <c r="BH373"/>
      <c r="BI373"/>
      <c r="BJ373"/>
      <c r="BK373"/>
      <c r="BL373"/>
      <c r="BM373"/>
      <c r="BN373"/>
      <c r="BO373"/>
      <c r="BP373"/>
      <c r="BQ373"/>
      <c r="BR373"/>
      <c r="BS373"/>
      <c r="BT373"/>
      <c r="BU373"/>
      <c r="BV373"/>
      <c r="BW373"/>
      <c r="BX373"/>
      <c r="BY373"/>
      <c r="BZ373"/>
      <c r="CA373"/>
      <c r="CB373"/>
      <c r="CC373"/>
      <c r="CD373"/>
      <c r="CE373"/>
      <c r="CF373"/>
      <c r="CG373"/>
      <c r="CH373"/>
      <c r="CI373"/>
      <c r="CJ373"/>
      <c r="CK373"/>
      <c r="CL373"/>
      <c r="CM373"/>
      <c r="CN373"/>
      <c r="CO373"/>
      <c r="CP373"/>
      <c r="CQ373"/>
      <c r="CR373"/>
      <c r="CS373"/>
      <c r="CT373"/>
      <c r="CU373"/>
      <c r="CV373"/>
      <c r="CW373"/>
      <c r="CX373"/>
      <c r="CY373"/>
      <c r="CZ373"/>
    </row>
    <row r="374" spans="1:104" s="29" customFormat="1" x14ac:dyDescent="0.25">
      <c r="A374"/>
      <c r="B374"/>
      <c r="C374" s="198"/>
      <c r="K374"/>
      <c r="L374"/>
      <c r="M374"/>
      <c r="N374"/>
      <c r="O374"/>
      <c r="P374"/>
      <c r="Q374"/>
      <c r="R374"/>
      <c r="S374"/>
      <c r="T374"/>
      <c r="U374"/>
      <c r="V374"/>
      <c r="W374"/>
      <c r="X374"/>
      <c r="Y374"/>
      <c r="Z374"/>
      <c r="AA374"/>
      <c r="AB374"/>
      <c r="AC374"/>
      <c r="AD374"/>
      <c r="AE374"/>
      <c r="AF374"/>
      <c r="AG374"/>
      <c r="AH374"/>
      <c r="AI374"/>
      <c r="AJ374"/>
      <c r="AK374"/>
      <c r="AL374"/>
      <c r="AM374"/>
      <c r="AN374"/>
      <c r="AO374"/>
      <c r="AP374"/>
      <c r="AQ374"/>
      <c r="AR374"/>
      <c r="AS374"/>
      <c r="AT374"/>
      <c r="AU374"/>
      <c r="AV374"/>
      <c r="AW374"/>
      <c r="AX374"/>
      <c r="AY374"/>
      <c r="AZ374"/>
      <c r="BA374"/>
      <c r="BB374"/>
      <c r="BC374"/>
      <c r="BD374"/>
      <c r="BE374"/>
      <c r="BF374"/>
      <c r="BG374"/>
      <c r="BH374"/>
      <c r="BI374"/>
      <c r="BJ374"/>
      <c r="BK374"/>
      <c r="BL374"/>
      <c r="BM374"/>
      <c r="BN374"/>
      <c r="BO374"/>
      <c r="BP374"/>
      <c r="BQ374"/>
      <c r="BR374"/>
      <c r="BS374"/>
      <c r="BT374"/>
      <c r="BU374"/>
      <c r="BV374"/>
      <c r="BW374"/>
      <c r="BX374"/>
      <c r="BY374"/>
      <c r="BZ374"/>
      <c r="CA374"/>
      <c r="CB374"/>
      <c r="CC374"/>
      <c r="CD374"/>
      <c r="CE374"/>
      <c r="CF374"/>
      <c r="CG374"/>
      <c r="CH374"/>
      <c r="CI374"/>
      <c r="CJ374"/>
      <c r="CK374"/>
      <c r="CL374"/>
      <c r="CM374"/>
      <c r="CN374"/>
      <c r="CO374"/>
      <c r="CP374"/>
      <c r="CQ374"/>
      <c r="CR374"/>
      <c r="CS374"/>
      <c r="CT374"/>
      <c r="CU374"/>
      <c r="CV374"/>
      <c r="CW374"/>
      <c r="CX374"/>
      <c r="CY374"/>
      <c r="CZ374"/>
    </row>
    <row r="375" spans="1:104" s="29" customFormat="1" x14ac:dyDescent="0.25">
      <c r="A375"/>
      <c r="B375"/>
      <c r="C375" s="198"/>
      <c r="K375"/>
      <c r="L375"/>
      <c r="M375"/>
      <c r="N375"/>
      <c r="O375"/>
      <c r="P375"/>
      <c r="Q375"/>
      <c r="R375"/>
      <c r="S375"/>
      <c r="T375"/>
      <c r="U375"/>
      <c r="V375"/>
      <c r="W375"/>
      <c r="X375"/>
      <c r="Y375"/>
      <c r="Z375"/>
      <c r="AA375"/>
      <c r="AB375"/>
      <c r="AC375"/>
      <c r="AD375"/>
      <c r="AE375"/>
      <c r="AF375"/>
      <c r="AG375"/>
      <c r="AH375"/>
      <c r="AI375"/>
      <c r="AJ375"/>
      <c r="AK375"/>
      <c r="AL375"/>
      <c r="AM375"/>
      <c r="AN375"/>
      <c r="AO375"/>
      <c r="AP375"/>
      <c r="AQ375"/>
      <c r="AR375"/>
      <c r="AS375"/>
      <c r="AT375"/>
      <c r="AU375"/>
      <c r="AV375"/>
      <c r="AW375"/>
      <c r="AX375"/>
      <c r="AY375"/>
      <c r="AZ375"/>
      <c r="BA375"/>
      <c r="BB375"/>
      <c r="BC375"/>
      <c r="BD375"/>
      <c r="BE375"/>
      <c r="BF375"/>
      <c r="BG375"/>
      <c r="BH375"/>
      <c r="BI375"/>
      <c r="BJ375"/>
      <c r="BK375"/>
      <c r="BL375"/>
      <c r="BM375"/>
      <c r="BN375"/>
      <c r="BO375"/>
      <c r="BP375"/>
      <c r="BQ375"/>
      <c r="BR375"/>
      <c r="BS375"/>
      <c r="BT375"/>
      <c r="BU375"/>
      <c r="BV375"/>
      <c r="BW375"/>
      <c r="BX375"/>
      <c r="BY375"/>
      <c r="BZ375"/>
      <c r="CA375"/>
      <c r="CB375"/>
      <c r="CC375"/>
      <c r="CD375"/>
      <c r="CE375"/>
      <c r="CF375"/>
      <c r="CG375"/>
      <c r="CH375"/>
      <c r="CI375"/>
      <c r="CJ375"/>
      <c r="CK375"/>
      <c r="CL375"/>
      <c r="CM375"/>
      <c r="CN375"/>
      <c r="CO375"/>
      <c r="CP375"/>
      <c r="CQ375"/>
      <c r="CR375"/>
      <c r="CS375"/>
      <c r="CT375"/>
      <c r="CU375"/>
      <c r="CV375"/>
      <c r="CW375"/>
      <c r="CX375"/>
      <c r="CY375"/>
      <c r="CZ375"/>
    </row>
    <row r="376" spans="1:104" s="29" customFormat="1" x14ac:dyDescent="0.25">
      <c r="A376"/>
      <c r="B376"/>
      <c r="C376" s="198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  <c r="AB376"/>
      <c r="AC376"/>
      <c r="AD376"/>
      <c r="AE376"/>
      <c r="AF376"/>
      <c r="AG376"/>
      <c r="AH376"/>
      <c r="AI376"/>
      <c r="AJ376"/>
      <c r="AK376"/>
      <c r="AL376"/>
      <c r="AM376"/>
      <c r="AN376"/>
      <c r="AO376"/>
      <c r="AP376"/>
      <c r="AQ376"/>
      <c r="AR376"/>
      <c r="AS376"/>
      <c r="AT376"/>
      <c r="AU376"/>
      <c r="AV376"/>
      <c r="AW376"/>
      <c r="AX376"/>
      <c r="AY376"/>
      <c r="AZ376"/>
      <c r="BA376"/>
      <c r="BB376"/>
      <c r="BC376"/>
      <c r="BD376"/>
      <c r="BE376"/>
      <c r="BF376"/>
      <c r="BG376"/>
      <c r="BH376"/>
      <c r="BI376"/>
      <c r="BJ376"/>
      <c r="BK376"/>
      <c r="BL376"/>
      <c r="BM376"/>
      <c r="BN376"/>
      <c r="BO376"/>
      <c r="BP376"/>
      <c r="BQ376"/>
      <c r="BR376"/>
      <c r="BS376"/>
      <c r="BT376"/>
      <c r="BU376"/>
      <c r="BV376"/>
      <c r="BW376"/>
      <c r="BX376"/>
      <c r="BY376"/>
      <c r="BZ376"/>
      <c r="CA376"/>
      <c r="CB376"/>
      <c r="CC376"/>
      <c r="CD376"/>
      <c r="CE376"/>
      <c r="CF376"/>
      <c r="CG376"/>
      <c r="CH376"/>
      <c r="CI376"/>
      <c r="CJ376"/>
      <c r="CK376"/>
      <c r="CL376"/>
      <c r="CM376"/>
      <c r="CN376"/>
      <c r="CO376"/>
      <c r="CP376"/>
      <c r="CQ376"/>
      <c r="CR376"/>
      <c r="CS376"/>
      <c r="CT376"/>
      <c r="CU376"/>
      <c r="CV376"/>
      <c r="CW376"/>
      <c r="CX376"/>
      <c r="CY376"/>
      <c r="CZ376"/>
    </row>
    <row r="377" spans="1:104" s="29" customFormat="1" x14ac:dyDescent="0.25">
      <c r="A377"/>
      <c r="B377"/>
      <c r="C377" s="198"/>
      <c r="K377"/>
      <c r="L377"/>
      <c r="M377"/>
      <c r="N377"/>
      <c r="O377"/>
      <c r="P377"/>
      <c r="Q377"/>
      <c r="R377"/>
      <c r="S377"/>
      <c r="T377"/>
      <c r="U377"/>
      <c r="V377"/>
      <c r="W377"/>
      <c r="X377"/>
      <c r="Y377"/>
      <c r="Z377"/>
      <c r="AA377"/>
      <c r="AB377"/>
      <c r="AC377"/>
      <c r="AD377"/>
      <c r="AE377"/>
      <c r="AF377"/>
      <c r="AG377"/>
      <c r="AH377"/>
      <c r="AI377"/>
      <c r="AJ377"/>
      <c r="AK377"/>
      <c r="AL377"/>
      <c r="AM377"/>
      <c r="AN377"/>
      <c r="AO377"/>
      <c r="AP377"/>
      <c r="AQ377"/>
      <c r="AR377"/>
      <c r="AS377"/>
      <c r="AT377"/>
      <c r="AU377"/>
      <c r="AV377"/>
      <c r="AW377"/>
      <c r="AX377"/>
      <c r="AY377"/>
      <c r="AZ377"/>
      <c r="BA377"/>
      <c r="BB377"/>
      <c r="BC377"/>
      <c r="BD377"/>
      <c r="BE377"/>
      <c r="BF377"/>
      <c r="BG377"/>
      <c r="BH377"/>
      <c r="BI377"/>
      <c r="BJ377"/>
      <c r="BK377"/>
      <c r="BL377"/>
      <c r="BM377"/>
      <c r="BN377"/>
      <c r="BO377"/>
      <c r="BP377"/>
      <c r="BQ377"/>
      <c r="BR377"/>
      <c r="BS377"/>
      <c r="BT377"/>
      <c r="BU377"/>
      <c r="BV377"/>
      <c r="BW377"/>
      <c r="BX377"/>
      <c r="BY377"/>
      <c r="BZ377"/>
      <c r="CA377"/>
      <c r="CB377"/>
      <c r="CC377"/>
      <c r="CD377"/>
      <c r="CE377"/>
      <c r="CF377"/>
      <c r="CG377"/>
      <c r="CH377"/>
      <c r="CI377"/>
      <c r="CJ377"/>
      <c r="CK377"/>
      <c r="CL377"/>
      <c r="CM377"/>
      <c r="CN377"/>
      <c r="CO377"/>
      <c r="CP377"/>
      <c r="CQ377"/>
      <c r="CR377"/>
      <c r="CS377"/>
      <c r="CT377"/>
      <c r="CU377"/>
      <c r="CV377"/>
      <c r="CW377"/>
      <c r="CX377"/>
      <c r="CY377"/>
      <c r="CZ377"/>
    </row>
    <row r="378" spans="1:104" s="29" customFormat="1" x14ac:dyDescent="0.25">
      <c r="A378"/>
      <c r="B378"/>
      <c r="C378" s="198"/>
      <c r="K378"/>
      <c r="L378"/>
      <c r="M378"/>
      <c r="N378"/>
      <c r="O378"/>
      <c r="P378"/>
      <c r="Q378"/>
      <c r="R378"/>
      <c r="S378"/>
      <c r="T378"/>
      <c r="U378"/>
      <c r="V378"/>
      <c r="W378"/>
      <c r="X378"/>
      <c r="Y378"/>
      <c r="Z378"/>
      <c r="AA378"/>
      <c r="AB378"/>
      <c r="AC378"/>
      <c r="AD378"/>
      <c r="AE378"/>
      <c r="AF378"/>
      <c r="AG378"/>
      <c r="AH378"/>
      <c r="AI378"/>
      <c r="AJ378"/>
      <c r="AK378"/>
      <c r="AL378"/>
      <c r="AM378"/>
      <c r="AN378"/>
      <c r="AO378"/>
      <c r="AP378"/>
      <c r="AQ378"/>
      <c r="AR378"/>
      <c r="AS378"/>
      <c r="AT378"/>
      <c r="AU378"/>
      <c r="AV378"/>
      <c r="AW378"/>
      <c r="AX378"/>
      <c r="AY378"/>
      <c r="AZ378"/>
      <c r="BA378"/>
      <c r="BB378"/>
      <c r="BC378"/>
      <c r="BD378"/>
      <c r="BE378"/>
      <c r="BF378"/>
      <c r="BG378"/>
      <c r="BH378"/>
      <c r="BI378"/>
      <c r="BJ378"/>
      <c r="BK378"/>
      <c r="BL378"/>
      <c r="BM378"/>
      <c r="BN378"/>
      <c r="BO378"/>
      <c r="BP378"/>
      <c r="BQ378"/>
      <c r="BR378"/>
      <c r="BS378"/>
      <c r="BT378"/>
      <c r="BU378"/>
      <c r="BV378"/>
      <c r="BW378"/>
      <c r="BX378"/>
      <c r="BY378"/>
      <c r="BZ378"/>
      <c r="CA378"/>
      <c r="CB378"/>
      <c r="CC378"/>
      <c r="CD378"/>
      <c r="CE378"/>
      <c r="CF378"/>
      <c r="CG378"/>
      <c r="CH378"/>
      <c r="CI378"/>
      <c r="CJ378"/>
      <c r="CK378"/>
      <c r="CL378"/>
      <c r="CM378"/>
      <c r="CN378"/>
      <c r="CO378"/>
      <c r="CP378"/>
      <c r="CQ378"/>
      <c r="CR378"/>
      <c r="CS378"/>
      <c r="CT378"/>
      <c r="CU378"/>
      <c r="CV378"/>
      <c r="CW378"/>
      <c r="CX378"/>
      <c r="CY378"/>
      <c r="CZ378"/>
    </row>
    <row r="379" spans="1:104" s="29" customFormat="1" x14ac:dyDescent="0.25">
      <c r="A379"/>
      <c r="B379"/>
      <c r="C379" s="198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  <c r="AB379"/>
      <c r="AC379"/>
      <c r="AD379"/>
      <c r="AE379"/>
      <c r="AF379"/>
      <c r="AG379"/>
      <c r="AH379"/>
      <c r="AI379"/>
      <c r="AJ379"/>
      <c r="AK379"/>
      <c r="AL379"/>
      <c r="AM379"/>
      <c r="AN379"/>
      <c r="AO379"/>
      <c r="AP379"/>
      <c r="AQ379"/>
      <c r="AR379"/>
      <c r="AS379"/>
      <c r="AT379"/>
      <c r="AU379"/>
      <c r="AV379"/>
      <c r="AW379"/>
      <c r="AX379"/>
      <c r="AY379"/>
      <c r="AZ379"/>
      <c r="BA379"/>
      <c r="BB379"/>
      <c r="BC379"/>
      <c r="BD379"/>
      <c r="BE379"/>
      <c r="BF379"/>
      <c r="BG379"/>
      <c r="BH379"/>
      <c r="BI379"/>
      <c r="BJ379"/>
      <c r="BK379"/>
      <c r="BL379"/>
      <c r="BM379"/>
      <c r="BN379"/>
      <c r="BO379"/>
      <c r="BP379"/>
      <c r="BQ379"/>
      <c r="BR379"/>
      <c r="BS379"/>
      <c r="BT379"/>
      <c r="BU379"/>
      <c r="BV379"/>
      <c r="BW379"/>
      <c r="BX379"/>
      <c r="BY379"/>
      <c r="BZ379"/>
      <c r="CA379"/>
      <c r="CB379"/>
      <c r="CC379"/>
      <c r="CD379"/>
      <c r="CE379"/>
      <c r="CF379"/>
      <c r="CG379"/>
      <c r="CH379"/>
      <c r="CI379"/>
      <c r="CJ379"/>
      <c r="CK379"/>
      <c r="CL379"/>
      <c r="CM379"/>
      <c r="CN379"/>
      <c r="CO379"/>
      <c r="CP379"/>
      <c r="CQ379"/>
      <c r="CR379"/>
      <c r="CS379"/>
      <c r="CT379"/>
      <c r="CU379"/>
      <c r="CV379"/>
      <c r="CW379"/>
      <c r="CX379"/>
      <c r="CY379"/>
      <c r="CZ379"/>
    </row>
    <row r="380" spans="1:104" s="29" customFormat="1" x14ac:dyDescent="0.25">
      <c r="A380"/>
      <c r="B380"/>
      <c r="C380" s="198"/>
      <c r="K380"/>
      <c r="L380"/>
      <c r="M380"/>
      <c r="N380"/>
      <c r="O380"/>
      <c r="P380"/>
      <c r="Q380"/>
      <c r="R380"/>
      <c r="S380"/>
      <c r="T380"/>
      <c r="U380"/>
      <c r="V380"/>
      <c r="W380"/>
      <c r="X380"/>
      <c r="Y380"/>
      <c r="Z380"/>
      <c r="AA380"/>
      <c r="AB380"/>
      <c r="AC380"/>
      <c r="AD380"/>
      <c r="AE380"/>
      <c r="AF380"/>
      <c r="AG380"/>
      <c r="AH380"/>
      <c r="AI380"/>
      <c r="AJ380"/>
      <c r="AK380"/>
      <c r="AL380"/>
      <c r="AM380"/>
      <c r="AN380"/>
      <c r="AO380"/>
      <c r="AP380"/>
      <c r="AQ380"/>
      <c r="AR380"/>
      <c r="AS380"/>
      <c r="AT380"/>
      <c r="AU380"/>
      <c r="AV380"/>
      <c r="AW380"/>
      <c r="AX380"/>
      <c r="AY380"/>
      <c r="AZ380"/>
      <c r="BA380"/>
      <c r="BB380"/>
      <c r="BC380"/>
      <c r="BD380"/>
      <c r="BE380"/>
      <c r="BF380"/>
      <c r="BG380"/>
      <c r="BH380"/>
      <c r="BI380"/>
      <c r="BJ380"/>
      <c r="BK380"/>
      <c r="BL380"/>
      <c r="BM380"/>
      <c r="BN380"/>
      <c r="BO380"/>
      <c r="BP380"/>
      <c r="BQ380"/>
      <c r="BR380"/>
      <c r="BS380"/>
      <c r="BT380"/>
      <c r="BU380"/>
      <c r="BV380"/>
      <c r="BW380"/>
      <c r="BX380"/>
      <c r="BY380"/>
      <c r="BZ380"/>
      <c r="CA380"/>
      <c r="CB380"/>
      <c r="CC380"/>
      <c r="CD380"/>
      <c r="CE380"/>
      <c r="CF380"/>
      <c r="CG380"/>
      <c r="CH380"/>
      <c r="CI380"/>
      <c r="CJ380"/>
      <c r="CK380"/>
      <c r="CL380"/>
      <c r="CM380"/>
      <c r="CN380"/>
      <c r="CO380"/>
      <c r="CP380"/>
      <c r="CQ380"/>
      <c r="CR380"/>
      <c r="CS380"/>
      <c r="CT380"/>
      <c r="CU380"/>
      <c r="CV380"/>
      <c r="CW380"/>
      <c r="CX380"/>
      <c r="CY380"/>
      <c r="CZ380"/>
    </row>
    <row r="381" spans="1:104" s="29" customFormat="1" x14ac:dyDescent="0.25">
      <c r="A381"/>
      <c r="B381"/>
      <c r="C381" s="198"/>
      <c r="K381"/>
      <c r="L381"/>
      <c r="M381"/>
      <c r="N381"/>
      <c r="O381"/>
      <c r="P381"/>
      <c r="Q381"/>
      <c r="R381"/>
      <c r="S381"/>
      <c r="T381"/>
      <c r="U381"/>
      <c r="V381"/>
      <c r="W381"/>
      <c r="X381"/>
      <c r="Y381"/>
      <c r="Z381"/>
      <c r="AA381"/>
      <c r="AB381"/>
      <c r="AC381"/>
      <c r="AD381"/>
      <c r="AE381"/>
      <c r="AF381"/>
      <c r="AG381"/>
      <c r="AH381"/>
      <c r="AI381"/>
      <c r="AJ381"/>
      <c r="AK381"/>
      <c r="AL381"/>
      <c r="AM381"/>
      <c r="AN381"/>
      <c r="AO381"/>
      <c r="AP381"/>
      <c r="AQ381"/>
      <c r="AR381"/>
      <c r="AS381"/>
      <c r="AT381"/>
      <c r="AU381"/>
      <c r="AV381"/>
      <c r="AW381"/>
      <c r="AX381"/>
      <c r="AY381"/>
      <c r="AZ381"/>
      <c r="BA381"/>
      <c r="BB381"/>
      <c r="BC381"/>
      <c r="BD381"/>
      <c r="BE381"/>
      <c r="BF381"/>
      <c r="BG381"/>
      <c r="BH381"/>
      <c r="BI381"/>
      <c r="BJ381"/>
      <c r="BK381"/>
      <c r="BL381"/>
      <c r="BM381"/>
      <c r="BN381"/>
      <c r="BO381"/>
      <c r="BP381"/>
      <c r="BQ381"/>
      <c r="BR381"/>
      <c r="BS381"/>
      <c r="BT381"/>
      <c r="BU381"/>
      <c r="BV381"/>
      <c r="BW381"/>
      <c r="BX381"/>
      <c r="BY381"/>
      <c r="BZ381"/>
      <c r="CA381"/>
      <c r="CB381"/>
      <c r="CC381"/>
      <c r="CD381"/>
      <c r="CE381"/>
      <c r="CF381"/>
      <c r="CG381"/>
      <c r="CH381"/>
      <c r="CI381"/>
      <c r="CJ381"/>
      <c r="CK381"/>
      <c r="CL381"/>
      <c r="CM381"/>
      <c r="CN381"/>
      <c r="CO381"/>
      <c r="CP381"/>
      <c r="CQ381"/>
      <c r="CR381"/>
      <c r="CS381"/>
      <c r="CT381"/>
      <c r="CU381"/>
      <c r="CV381"/>
      <c r="CW381"/>
      <c r="CX381"/>
      <c r="CY381"/>
      <c r="CZ381"/>
    </row>
    <row r="382" spans="1:104" s="29" customFormat="1" x14ac:dyDescent="0.25">
      <c r="A382"/>
      <c r="B382"/>
      <c r="C382" s="198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  <c r="AB382"/>
      <c r="AC382"/>
      <c r="AD382"/>
      <c r="AE382"/>
      <c r="AF382"/>
      <c r="AG382"/>
      <c r="AH382"/>
      <c r="AI382"/>
      <c r="AJ382"/>
      <c r="AK382"/>
      <c r="AL382"/>
      <c r="AM382"/>
      <c r="AN382"/>
      <c r="AO382"/>
      <c r="AP382"/>
      <c r="AQ382"/>
      <c r="AR382"/>
      <c r="AS382"/>
      <c r="AT382"/>
      <c r="AU382"/>
      <c r="AV382"/>
      <c r="AW382"/>
      <c r="AX382"/>
      <c r="AY382"/>
      <c r="AZ382"/>
      <c r="BA382"/>
      <c r="BB382"/>
      <c r="BC382"/>
      <c r="BD382"/>
      <c r="BE382"/>
      <c r="BF382"/>
      <c r="BG382"/>
      <c r="BH382"/>
      <c r="BI382"/>
      <c r="BJ382"/>
      <c r="BK382"/>
      <c r="BL382"/>
      <c r="BM382"/>
      <c r="BN382"/>
      <c r="BO382"/>
      <c r="BP382"/>
      <c r="BQ382"/>
      <c r="BR382"/>
      <c r="BS382"/>
      <c r="BT382"/>
      <c r="BU382"/>
      <c r="BV382"/>
      <c r="BW382"/>
      <c r="BX382"/>
      <c r="BY382"/>
      <c r="BZ382"/>
      <c r="CA382"/>
      <c r="CB382"/>
      <c r="CC382"/>
      <c r="CD382"/>
      <c r="CE382"/>
      <c r="CF382"/>
      <c r="CG382"/>
      <c r="CH382"/>
      <c r="CI382"/>
      <c r="CJ382"/>
      <c r="CK382"/>
      <c r="CL382"/>
      <c r="CM382"/>
      <c r="CN382"/>
      <c r="CO382"/>
      <c r="CP382"/>
      <c r="CQ382"/>
      <c r="CR382"/>
      <c r="CS382"/>
      <c r="CT382"/>
      <c r="CU382"/>
      <c r="CV382"/>
      <c r="CW382"/>
      <c r="CX382"/>
      <c r="CY382"/>
      <c r="CZ382"/>
    </row>
    <row r="383" spans="1:104" s="29" customFormat="1" x14ac:dyDescent="0.25">
      <c r="A383"/>
      <c r="B383"/>
      <c r="C383" s="198"/>
      <c r="K383"/>
      <c r="L383"/>
      <c r="M383"/>
      <c r="N383"/>
      <c r="O383"/>
      <c r="P383"/>
      <c r="Q383"/>
      <c r="R383"/>
      <c r="S383"/>
      <c r="T383"/>
      <c r="U383"/>
      <c r="V383"/>
      <c r="W383"/>
      <c r="X383"/>
      <c r="Y383"/>
      <c r="Z383"/>
      <c r="AA383"/>
      <c r="AB383"/>
      <c r="AC383"/>
      <c r="AD383"/>
      <c r="AE383"/>
      <c r="AF383"/>
      <c r="AG383"/>
      <c r="AH383"/>
      <c r="AI383"/>
      <c r="AJ383"/>
      <c r="AK383"/>
      <c r="AL383"/>
      <c r="AM383"/>
      <c r="AN383"/>
      <c r="AO383"/>
      <c r="AP383"/>
      <c r="AQ383"/>
      <c r="AR383"/>
      <c r="AS383"/>
      <c r="AT383"/>
      <c r="AU383"/>
      <c r="AV383"/>
      <c r="AW383"/>
      <c r="AX383"/>
      <c r="AY383"/>
      <c r="AZ383"/>
      <c r="BA383"/>
      <c r="BB383"/>
      <c r="BC383"/>
      <c r="BD383"/>
      <c r="BE383"/>
      <c r="BF383"/>
      <c r="BG383"/>
      <c r="BH383"/>
      <c r="BI383"/>
      <c r="BJ383"/>
      <c r="BK383"/>
      <c r="BL383"/>
      <c r="BM383"/>
      <c r="BN383"/>
      <c r="BO383"/>
      <c r="BP383"/>
      <c r="BQ383"/>
      <c r="BR383"/>
      <c r="BS383"/>
      <c r="BT383"/>
      <c r="BU383"/>
      <c r="BV383"/>
      <c r="BW383"/>
      <c r="BX383"/>
      <c r="BY383"/>
      <c r="BZ383"/>
      <c r="CA383"/>
      <c r="CB383"/>
      <c r="CC383"/>
      <c r="CD383"/>
      <c r="CE383"/>
      <c r="CF383"/>
      <c r="CG383"/>
      <c r="CH383"/>
      <c r="CI383"/>
      <c r="CJ383"/>
      <c r="CK383"/>
      <c r="CL383"/>
      <c r="CM383"/>
      <c r="CN383"/>
      <c r="CO383"/>
      <c r="CP383"/>
      <c r="CQ383"/>
      <c r="CR383"/>
      <c r="CS383"/>
      <c r="CT383"/>
      <c r="CU383"/>
      <c r="CV383"/>
      <c r="CW383"/>
      <c r="CX383"/>
      <c r="CY383"/>
      <c r="CZ383"/>
    </row>
    <row r="384" spans="1:104" s="29" customFormat="1" x14ac:dyDescent="0.25">
      <c r="A384"/>
      <c r="B384"/>
      <c r="C384" s="198"/>
      <c r="K384"/>
      <c r="L384"/>
      <c r="M384"/>
      <c r="N384"/>
      <c r="O384"/>
      <c r="P384"/>
      <c r="Q384"/>
      <c r="R384"/>
      <c r="S384"/>
      <c r="T384"/>
      <c r="U384"/>
      <c r="V384"/>
      <c r="W384"/>
      <c r="X384"/>
      <c r="Y384"/>
      <c r="Z384"/>
      <c r="AA384"/>
      <c r="AB384"/>
      <c r="AC384"/>
      <c r="AD384"/>
      <c r="AE384"/>
      <c r="AF384"/>
      <c r="AG384"/>
      <c r="AH384"/>
      <c r="AI384"/>
      <c r="AJ384"/>
      <c r="AK384"/>
      <c r="AL384"/>
      <c r="AM384"/>
      <c r="AN384"/>
      <c r="AO384"/>
      <c r="AP384"/>
      <c r="AQ384"/>
      <c r="AR384"/>
      <c r="AS384"/>
      <c r="AT384"/>
      <c r="AU384"/>
      <c r="AV384"/>
      <c r="AW384"/>
      <c r="AX384"/>
      <c r="AY384"/>
      <c r="AZ384"/>
      <c r="BA384"/>
      <c r="BB384"/>
      <c r="BC384"/>
      <c r="BD384"/>
      <c r="BE384"/>
      <c r="BF384"/>
      <c r="BG384"/>
      <c r="BH384"/>
      <c r="BI384"/>
      <c r="BJ384"/>
      <c r="BK384"/>
      <c r="BL384"/>
      <c r="BM384"/>
      <c r="BN384"/>
      <c r="BO384"/>
      <c r="BP384"/>
      <c r="BQ384"/>
      <c r="BR384"/>
      <c r="BS384"/>
      <c r="BT384"/>
      <c r="BU384"/>
      <c r="BV384"/>
      <c r="BW384"/>
      <c r="BX384"/>
      <c r="BY384"/>
      <c r="BZ384"/>
      <c r="CA384"/>
      <c r="CB384"/>
      <c r="CC384"/>
      <c r="CD384"/>
      <c r="CE384"/>
      <c r="CF384"/>
      <c r="CG384"/>
      <c r="CH384"/>
      <c r="CI384"/>
      <c r="CJ384"/>
      <c r="CK384"/>
      <c r="CL384"/>
      <c r="CM384"/>
      <c r="CN384"/>
      <c r="CO384"/>
      <c r="CP384"/>
      <c r="CQ384"/>
      <c r="CR384"/>
      <c r="CS384"/>
      <c r="CT384"/>
      <c r="CU384"/>
      <c r="CV384"/>
      <c r="CW384"/>
      <c r="CX384"/>
      <c r="CY384"/>
      <c r="CZ384"/>
    </row>
    <row r="385" spans="1:104" s="29" customFormat="1" x14ac:dyDescent="0.25">
      <c r="A385"/>
      <c r="B385"/>
      <c r="C385" s="198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  <c r="AB385"/>
      <c r="AC385"/>
      <c r="AD385"/>
      <c r="AE385"/>
      <c r="AF385"/>
      <c r="AG385"/>
      <c r="AH385"/>
      <c r="AI385"/>
      <c r="AJ385"/>
      <c r="AK385"/>
      <c r="AL385"/>
      <c r="AM385"/>
      <c r="AN385"/>
      <c r="AO385"/>
      <c r="AP385"/>
      <c r="AQ385"/>
      <c r="AR385"/>
      <c r="AS385"/>
      <c r="AT385"/>
      <c r="AU385"/>
      <c r="AV385"/>
      <c r="AW385"/>
      <c r="AX385"/>
      <c r="AY385"/>
      <c r="AZ385"/>
      <c r="BA385"/>
      <c r="BB385"/>
      <c r="BC385"/>
      <c r="BD385"/>
      <c r="BE385"/>
      <c r="BF385"/>
      <c r="BG385"/>
      <c r="BH385"/>
      <c r="BI385"/>
      <c r="BJ385"/>
      <c r="BK385"/>
      <c r="BL385"/>
      <c r="BM385"/>
      <c r="BN385"/>
      <c r="BO385"/>
      <c r="BP385"/>
      <c r="BQ385"/>
      <c r="BR385"/>
      <c r="BS385"/>
      <c r="BT385"/>
      <c r="BU385"/>
      <c r="BV385"/>
      <c r="BW385"/>
      <c r="BX385"/>
      <c r="BY385"/>
      <c r="BZ385"/>
      <c r="CA385"/>
      <c r="CB385"/>
      <c r="CC385"/>
      <c r="CD385"/>
      <c r="CE385"/>
      <c r="CF385"/>
      <c r="CG385"/>
      <c r="CH385"/>
      <c r="CI385"/>
      <c r="CJ385"/>
      <c r="CK385"/>
      <c r="CL385"/>
      <c r="CM385"/>
      <c r="CN385"/>
      <c r="CO385"/>
      <c r="CP385"/>
      <c r="CQ385"/>
      <c r="CR385"/>
      <c r="CS385"/>
      <c r="CT385"/>
      <c r="CU385"/>
      <c r="CV385"/>
      <c r="CW385"/>
      <c r="CX385"/>
      <c r="CY385"/>
      <c r="CZ385"/>
    </row>
    <row r="386" spans="1:104" s="29" customFormat="1" x14ac:dyDescent="0.25">
      <c r="A386"/>
      <c r="B386"/>
      <c r="C386" s="198"/>
      <c r="K386"/>
      <c r="L386"/>
      <c r="M386"/>
      <c r="N386"/>
      <c r="O386"/>
      <c r="P386"/>
      <c r="Q386"/>
      <c r="R386"/>
      <c r="S386"/>
      <c r="T386"/>
      <c r="U386"/>
      <c r="V386"/>
      <c r="W386"/>
      <c r="X386"/>
      <c r="Y386"/>
      <c r="Z386"/>
      <c r="AA386"/>
      <c r="AB386"/>
      <c r="AC386"/>
      <c r="AD386"/>
      <c r="AE386"/>
      <c r="AF386"/>
      <c r="AG386"/>
      <c r="AH386"/>
      <c r="AI386"/>
      <c r="AJ386"/>
      <c r="AK386"/>
      <c r="AL386"/>
      <c r="AM386"/>
      <c r="AN386"/>
      <c r="AO386"/>
      <c r="AP386"/>
      <c r="AQ386"/>
      <c r="AR386"/>
      <c r="AS386"/>
      <c r="AT386"/>
      <c r="AU386"/>
      <c r="AV386"/>
      <c r="AW386"/>
      <c r="AX386"/>
      <c r="AY386"/>
      <c r="AZ386"/>
      <c r="BA386"/>
      <c r="BB386"/>
      <c r="BC386"/>
      <c r="BD386"/>
      <c r="BE386"/>
      <c r="BF386"/>
      <c r="BG386"/>
      <c r="BH386"/>
      <c r="BI386"/>
      <c r="BJ386"/>
      <c r="BK386"/>
      <c r="BL386"/>
      <c r="BM386"/>
      <c r="BN386"/>
      <c r="BO386"/>
      <c r="BP386"/>
      <c r="BQ386"/>
      <c r="BR386"/>
      <c r="BS386"/>
      <c r="BT386"/>
      <c r="BU386"/>
      <c r="BV386"/>
      <c r="BW386"/>
      <c r="BX386"/>
      <c r="BY386"/>
      <c r="BZ386"/>
      <c r="CA386"/>
      <c r="CB386"/>
      <c r="CC386"/>
      <c r="CD386"/>
      <c r="CE386"/>
      <c r="CF386"/>
      <c r="CG386"/>
      <c r="CH386"/>
      <c r="CI386"/>
      <c r="CJ386"/>
      <c r="CK386"/>
      <c r="CL386"/>
      <c r="CM386"/>
      <c r="CN386"/>
      <c r="CO386"/>
      <c r="CP386"/>
      <c r="CQ386"/>
      <c r="CR386"/>
      <c r="CS386"/>
      <c r="CT386"/>
      <c r="CU386"/>
      <c r="CV386"/>
      <c r="CW386"/>
      <c r="CX386"/>
      <c r="CY386"/>
      <c r="CZ386"/>
    </row>
    <row r="387" spans="1:104" s="29" customFormat="1" x14ac:dyDescent="0.25">
      <c r="A387"/>
      <c r="B387"/>
      <c r="C387" s="198"/>
      <c r="K387"/>
      <c r="L387"/>
      <c r="M387"/>
      <c r="N387"/>
      <c r="O387"/>
      <c r="P387"/>
      <c r="Q387"/>
      <c r="R387"/>
      <c r="S387"/>
      <c r="T387"/>
      <c r="U387"/>
      <c r="V387"/>
      <c r="W387"/>
      <c r="X387"/>
      <c r="Y387"/>
      <c r="Z387"/>
      <c r="AA387"/>
      <c r="AB387"/>
      <c r="AC387"/>
      <c r="AD387"/>
      <c r="AE387"/>
      <c r="AF387"/>
      <c r="AG387"/>
      <c r="AH387"/>
      <c r="AI387"/>
      <c r="AJ387"/>
      <c r="AK387"/>
      <c r="AL387"/>
      <c r="AM387"/>
      <c r="AN387"/>
      <c r="AO387"/>
      <c r="AP387"/>
      <c r="AQ387"/>
      <c r="AR387"/>
      <c r="AS387"/>
      <c r="AT387"/>
      <c r="AU387"/>
      <c r="AV387"/>
      <c r="AW387"/>
      <c r="AX387"/>
      <c r="AY387"/>
      <c r="AZ387"/>
      <c r="BA387"/>
      <c r="BB387"/>
      <c r="BC387"/>
      <c r="BD387"/>
      <c r="BE387"/>
      <c r="BF387"/>
      <c r="BG387"/>
      <c r="BH387"/>
      <c r="BI387"/>
      <c r="BJ387"/>
      <c r="BK387"/>
      <c r="BL387"/>
      <c r="BM387"/>
      <c r="BN387"/>
      <c r="BO387"/>
      <c r="BP387"/>
      <c r="BQ387"/>
      <c r="BR387"/>
      <c r="BS387"/>
      <c r="BT387"/>
      <c r="BU387"/>
      <c r="BV387"/>
      <c r="BW387"/>
      <c r="BX387"/>
      <c r="BY387"/>
      <c r="BZ387"/>
      <c r="CA387"/>
      <c r="CB387"/>
      <c r="CC387"/>
      <c r="CD387"/>
      <c r="CE387"/>
      <c r="CF387"/>
      <c r="CG387"/>
      <c r="CH387"/>
      <c r="CI387"/>
      <c r="CJ387"/>
      <c r="CK387"/>
      <c r="CL387"/>
      <c r="CM387"/>
      <c r="CN387"/>
      <c r="CO387"/>
      <c r="CP387"/>
      <c r="CQ387"/>
      <c r="CR387"/>
      <c r="CS387"/>
      <c r="CT387"/>
      <c r="CU387"/>
      <c r="CV387"/>
      <c r="CW387"/>
      <c r="CX387"/>
      <c r="CY387"/>
      <c r="CZ387"/>
    </row>
    <row r="388" spans="1:104" s="29" customFormat="1" x14ac:dyDescent="0.25">
      <c r="A388"/>
      <c r="B388"/>
      <c r="C388" s="19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  <c r="AB388"/>
      <c r="AC388"/>
      <c r="AD388"/>
      <c r="AE388"/>
      <c r="AF388"/>
      <c r="AG388"/>
      <c r="AH388"/>
      <c r="AI388"/>
      <c r="AJ388"/>
      <c r="AK388"/>
      <c r="AL388"/>
      <c r="AM388"/>
      <c r="AN388"/>
      <c r="AO388"/>
      <c r="AP388"/>
      <c r="AQ388"/>
      <c r="AR388"/>
      <c r="AS388"/>
      <c r="AT388"/>
      <c r="AU388"/>
      <c r="AV388"/>
      <c r="AW388"/>
      <c r="AX388"/>
      <c r="AY388"/>
      <c r="AZ388"/>
      <c r="BA388"/>
      <c r="BB388"/>
      <c r="BC388"/>
      <c r="BD388"/>
      <c r="BE388"/>
      <c r="BF388"/>
      <c r="BG388"/>
      <c r="BH388"/>
      <c r="BI388"/>
      <c r="BJ388"/>
      <c r="BK388"/>
      <c r="BL388"/>
      <c r="BM388"/>
      <c r="BN388"/>
      <c r="BO388"/>
      <c r="BP388"/>
      <c r="BQ388"/>
      <c r="BR388"/>
      <c r="BS388"/>
      <c r="BT388"/>
      <c r="BU388"/>
      <c r="BV388"/>
      <c r="BW388"/>
      <c r="BX388"/>
      <c r="BY388"/>
      <c r="BZ388"/>
      <c r="CA388"/>
      <c r="CB388"/>
      <c r="CC388"/>
      <c r="CD388"/>
      <c r="CE388"/>
      <c r="CF388"/>
      <c r="CG388"/>
      <c r="CH388"/>
      <c r="CI388"/>
      <c r="CJ388"/>
      <c r="CK388"/>
      <c r="CL388"/>
      <c r="CM388"/>
      <c r="CN388"/>
      <c r="CO388"/>
      <c r="CP388"/>
      <c r="CQ388"/>
      <c r="CR388"/>
      <c r="CS388"/>
      <c r="CT388"/>
      <c r="CU388"/>
      <c r="CV388"/>
      <c r="CW388"/>
      <c r="CX388"/>
      <c r="CY388"/>
      <c r="CZ388"/>
    </row>
    <row r="389" spans="1:104" s="29" customFormat="1" x14ac:dyDescent="0.25">
      <c r="A389"/>
      <c r="B389"/>
      <c r="C389" s="198"/>
      <c r="K389"/>
      <c r="L389"/>
      <c r="M389"/>
      <c r="N389"/>
      <c r="O389"/>
      <c r="P389"/>
      <c r="Q389"/>
      <c r="R389"/>
      <c r="S389"/>
      <c r="T389"/>
      <c r="U389"/>
      <c r="V389"/>
      <c r="W389"/>
      <c r="X389"/>
      <c r="Y389"/>
      <c r="Z389"/>
      <c r="AA389"/>
      <c r="AB389"/>
      <c r="AC389"/>
      <c r="AD389"/>
      <c r="AE389"/>
      <c r="AF389"/>
      <c r="AG389"/>
      <c r="AH389"/>
      <c r="AI389"/>
      <c r="AJ389"/>
      <c r="AK389"/>
      <c r="AL389"/>
      <c r="AM389"/>
      <c r="AN389"/>
      <c r="AO389"/>
      <c r="AP389"/>
      <c r="AQ389"/>
      <c r="AR389"/>
      <c r="AS389"/>
      <c r="AT389"/>
      <c r="AU389"/>
      <c r="AV389"/>
      <c r="AW389"/>
      <c r="AX389"/>
      <c r="AY389"/>
      <c r="AZ389"/>
      <c r="BA389"/>
      <c r="BB389"/>
      <c r="BC389"/>
      <c r="BD389"/>
      <c r="BE389"/>
      <c r="BF389"/>
      <c r="BG389"/>
      <c r="BH389"/>
      <c r="BI389"/>
      <c r="BJ389"/>
      <c r="BK389"/>
      <c r="BL389"/>
      <c r="BM389"/>
      <c r="BN389"/>
      <c r="BO389"/>
      <c r="BP389"/>
      <c r="BQ389"/>
      <c r="BR389"/>
      <c r="BS389"/>
      <c r="BT389"/>
      <c r="BU389"/>
      <c r="BV389"/>
      <c r="BW389"/>
      <c r="BX389"/>
      <c r="BY389"/>
      <c r="BZ389"/>
      <c r="CA389"/>
      <c r="CB389"/>
      <c r="CC389"/>
      <c r="CD389"/>
      <c r="CE389"/>
      <c r="CF389"/>
      <c r="CG389"/>
      <c r="CH389"/>
      <c r="CI389"/>
      <c r="CJ389"/>
      <c r="CK389"/>
      <c r="CL389"/>
      <c r="CM389"/>
      <c r="CN389"/>
      <c r="CO389"/>
      <c r="CP389"/>
      <c r="CQ389"/>
      <c r="CR389"/>
      <c r="CS389"/>
      <c r="CT389"/>
      <c r="CU389"/>
      <c r="CV389"/>
      <c r="CW389"/>
      <c r="CX389"/>
      <c r="CY389"/>
      <c r="CZ389"/>
    </row>
    <row r="390" spans="1:104" s="29" customFormat="1" x14ac:dyDescent="0.25">
      <c r="A390"/>
      <c r="B390"/>
      <c r="C390" s="198"/>
      <c r="K390"/>
      <c r="L390"/>
      <c r="M390"/>
      <c r="N390"/>
      <c r="O390"/>
      <c r="P390"/>
      <c r="Q390"/>
      <c r="R390"/>
      <c r="S390"/>
      <c r="T390"/>
      <c r="U390"/>
      <c r="V390"/>
      <c r="W390"/>
      <c r="X390"/>
      <c r="Y390"/>
      <c r="Z390"/>
      <c r="AA390"/>
      <c r="AB390"/>
      <c r="AC390"/>
      <c r="AD390"/>
      <c r="AE390"/>
      <c r="AF390"/>
      <c r="AG390"/>
      <c r="AH390"/>
      <c r="AI390"/>
      <c r="AJ390"/>
      <c r="AK390"/>
      <c r="AL390"/>
      <c r="AM390"/>
      <c r="AN390"/>
      <c r="AO390"/>
      <c r="AP390"/>
      <c r="AQ390"/>
      <c r="AR390"/>
      <c r="AS390"/>
      <c r="AT390"/>
      <c r="AU390"/>
      <c r="AV390"/>
      <c r="AW390"/>
      <c r="AX390"/>
      <c r="AY390"/>
      <c r="AZ390"/>
      <c r="BA390"/>
      <c r="BB390"/>
      <c r="BC390"/>
      <c r="BD390"/>
      <c r="BE390"/>
      <c r="BF390"/>
      <c r="BG390"/>
      <c r="BH390"/>
      <c r="BI390"/>
      <c r="BJ390"/>
      <c r="BK390"/>
      <c r="BL390"/>
      <c r="BM390"/>
      <c r="BN390"/>
      <c r="BO390"/>
      <c r="BP390"/>
      <c r="BQ390"/>
      <c r="BR390"/>
      <c r="BS390"/>
      <c r="BT390"/>
      <c r="BU390"/>
      <c r="BV390"/>
      <c r="BW390"/>
      <c r="BX390"/>
      <c r="BY390"/>
      <c r="BZ390"/>
      <c r="CA390"/>
      <c r="CB390"/>
      <c r="CC390"/>
      <c r="CD390"/>
      <c r="CE390"/>
      <c r="CF390"/>
      <c r="CG390"/>
      <c r="CH390"/>
      <c r="CI390"/>
      <c r="CJ390"/>
      <c r="CK390"/>
      <c r="CL390"/>
      <c r="CM390"/>
      <c r="CN390"/>
      <c r="CO390"/>
      <c r="CP390"/>
      <c r="CQ390"/>
      <c r="CR390"/>
      <c r="CS390"/>
      <c r="CT390"/>
      <c r="CU390"/>
      <c r="CV390"/>
      <c r="CW390"/>
      <c r="CX390"/>
      <c r="CY390"/>
      <c r="CZ390"/>
    </row>
    <row r="391" spans="1:104" s="29" customFormat="1" x14ac:dyDescent="0.25">
      <c r="A391"/>
      <c r="B391"/>
      <c r="C391" s="198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  <c r="AB391"/>
      <c r="AC391"/>
      <c r="AD391"/>
      <c r="AE391"/>
      <c r="AF391"/>
      <c r="AG391"/>
      <c r="AH391"/>
      <c r="AI391"/>
      <c r="AJ391"/>
      <c r="AK391"/>
      <c r="AL391"/>
      <c r="AM391"/>
      <c r="AN391"/>
      <c r="AO391"/>
      <c r="AP391"/>
      <c r="AQ391"/>
      <c r="AR391"/>
      <c r="AS391"/>
      <c r="AT391"/>
      <c r="AU391"/>
      <c r="AV391"/>
      <c r="AW391"/>
      <c r="AX391"/>
      <c r="AY391"/>
      <c r="AZ391"/>
      <c r="BA391"/>
      <c r="BB391"/>
      <c r="BC391"/>
      <c r="BD391"/>
      <c r="BE391"/>
      <c r="BF391"/>
      <c r="BG391"/>
      <c r="BH391"/>
      <c r="BI391"/>
      <c r="BJ391"/>
      <c r="BK391"/>
      <c r="BL391"/>
      <c r="BM391"/>
      <c r="BN391"/>
      <c r="BO391"/>
      <c r="BP391"/>
      <c r="BQ391"/>
      <c r="BR391"/>
      <c r="BS391"/>
      <c r="BT391"/>
      <c r="BU391"/>
      <c r="BV391"/>
      <c r="BW391"/>
      <c r="BX391"/>
      <c r="BY391"/>
      <c r="BZ391"/>
      <c r="CA391"/>
      <c r="CB391"/>
      <c r="CC391"/>
      <c r="CD391"/>
      <c r="CE391"/>
      <c r="CF391"/>
      <c r="CG391"/>
      <c r="CH391"/>
      <c r="CI391"/>
      <c r="CJ391"/>
      <c r="CK391"/>
      <c r="CL391"/>
      <c r="CM391"/>
      <c r="CN391"/>
      <c r="CO391"/>
      <c r="CP391"/>
      <c r="CQ391"/>
      <c r="CR391"/>
      <c r="CS391"/>
      <c r="CT391"/>
      <c r="CU391"/>
      <c r="CV391"/>
      <c r="CW391"/>
      <c r="CX391"/>
      <c r="CY391"/>
      <c r="CZ391"/>
    </row>
    <row r="392" spans="1:104" s="29" customFormat="1" x14ac:dyDescent="0.25">
      <c r="A392"/>
      <c r="B392"/>
      <c r="C392" s="198"/>
      <c r="K392"/>
      <c r="L392"/>
      <c r="M392"/>
      <c r="N392"/>
      <c r="O392"/>
      <c r="P392"/>
      <c r="Q392"/>
      <c r="R392"/>
      <c r="S392"/>
      <c r="T392"/>
      <c r="U392"/>
      <c r="V392"/>
      <c r="W392"/>
      <c r="X392"/>
      <c r="Y392"/>
      <c r="Z392"/>
      <c r="AA392"/>
      <c r="AB392"/>
      <c r="AC392"/>
      <c r="AD392"/>
      <c r="AE392"/>
      <c r="AF392"/>
      <c r="AG392"/>
      <c r="AH392"/>
      <c r="AI392"/>
      <c r="AJ392"/>
      <c r="AK392"/>
      <c r="AL392"/>
      <c r="AM392"/>
      <c r="AN392"/>
      <c r="AO392"/>
      <c r="AP392"/>
      <c r="AQ392"/>
      <c r="AR392"/>
      <c r="AS392"/>
      <c r="AT392"/>
      <c r="AU392"/>
      <c r="AV392"/>
      <c r="AW392"/>
      <c r="AX392"/>
      <c r="AY392"/>
      <c r="AZ392"/>
      <c r="BA392"/>
      <c r="BB392"/>
      <c r="BC392"/>
      <c r="BD392"/>
      <c r="BE392"/>
      <c r="BF392"/>
      <c r="BG392"/>
      <c r="BH392"/>
      <c r="BI392"/>
      <c r="BJ392"/>
      <c r="BK392"/>
      <c r="BL392"/>
      <c r="BM392"/>
      <c r="BN392"/>
      <c r="BO392"/>
      <c r="BP392"/>
      <c r="BQ392"/>
      <c r="BR392"/>
      <c r="BS392"/>
      <c r="BT392"/>
      <c r="BU392"/>
      <c r="BV392"/>
      <c r="BW392"/>
      <c r="BX392"/>
      <c r="BY392"/>
      <c r="BZ392"/>
      <c r="CA392"/>
      <c r="CB392"/>
      <c r="CC392"/>
      <c r="CD392"/>
      <c r="CE392"/>
      <c r="CF392"/>
      <c r="CG392"/>
      <c r="CH392"/>
      <c r="CI392"/>
      <c r="CJ392"/>
      <c r="CK392"/>
      <c r="CL392"/>
      <c r="CM392"/>
      <c r="CN392"/>
      <c r="CO392"/>
      <c r="CP392"/>
      <c r="CQ392"/>
      <c r="CR392"/>
      <c r="CS392"/>
      <c r="CT392"/>
      <c r="CU392"/>
      <c r="CV392"/>
      <c r="CW392"/>
      <c r="CX392"/>
      <c r="CY392"/>
      <c r="CZ392"/>
    </row>
    <row r="393" spans="1:104" s="29" customFormat="1" x14ac:dyDescent="0.25">
      <c r="A393"/>
      <c r="B393"/>
      <c r="C393" s="198"/>
      <c r="K393"/>
      <c r="L393"/>
      <c r="M393"/>
      <c r="N393"/>
      <c r="O393"/>
      <c r="P393"/>
      <c r="Q393"/>
      <c r="R393"/>
      <c r="S393"/>
      <c r="T393"/>
      <c r="U393"/>
      <c r="V393"/>
      <c r="W393"/>
      <c r="X393"/>
      <c r="Y393"/>
      <c r="Z393"/>
      <c r="AA393"/>
      <c r="AB393"/>
      <c r="AC393"/>
      <c r="AD393"/>
      <c r="AE393"/>
      <c r="AF393"/>
      <c r="AG393"/>
      <c r="AH393"/>
      <c r="AI393"/>
      <c r="AJ393"/>
      <c r="AK393"/>
      <c r="AL393"/>
      <c r="AM393"/>
      <c r="AN393"/>
      <c r="AO393"/>
      <c r="AP393"/>
      <c r="AQ393"/>
      <c r="AR393"/>
      <c r="AS393"/>
      <c r="AT393"/>
      <c r="AU393"/>
      <c r="AV393"/>
      <c r="AW393"/>
      <c r="AX393"/>
      <c r="AY393"/>
      <c r="AZ393"/>
      <c r="BA393"/>
      <c r="BB393"/>
      <c r="BC393"/>
      <c r="BD393"/>
      <c r="BE393"/>
      <c r="BF393"/>
      <c r="BG393"/>
      <c r="BH393"/>
      <c r="BI393"/>
      <c r="BJ393"/>
      <c r="BK393"/>
      <c r="BL393"/>
      <c r="BM393"/>
      <c r="BN393"/>
      <c r="BO393"/>
      <c r="BP393"/>
      <c r="BQ393"/>
      <c r="BR393"/>
      <c r="BS393"/>
      <c r="BT393"/>
      <c r="BU393"/>
      <c r="BV393"/>
      <c r="BW393"/>
      <c r="BX393"/>
      <c r="BY393"/>
      <c r="BZ393"/>
      <c r="CA393"/>
      <c r="CB393"/>
      <c r="CC393"/>
      <c r="CD393"/>
      <c r="CE393"/>
      <c r="CF393"/>
      <c r="CG393"/>
      <c r="CH393"/>
      <c r="CI393"/>
      <c r="CJ393"/>
      <c r="CK393"/>
      <c r="CL393"/>
      <c r="CM393"/>
      <c r="CN393"/>
      <c r="CO393"/>
      <c r="CP393"/>
      <c r="CQ393"/>
      <c r="CR393"/>
      <c r="CS393"/>
      <c r="CT393"/>
      <c r="CU393"/>
      <c r="CV393"/>
      <c r="CW393"/>
      <c r="CX393"/>
      <c r="CY393"/>
      <c r="CZ393"/>
    </row>
    <row r="394" spans="1:104" s="29" customFormat="1" x14ac:dyDescent="0.25">
      <c r="A394"/>
      <c r="B394"/>
      <c r="C394" s="198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  <c r="AB394"/>
      <c r="AC394"/>
      <c r="AD394"/>
      <c r="AE394"/>
      <c r="AF394"/>
      <c r="AG394"/>
      <c r="AH394"/>
      <c r="AI394"/>
      <c r="AJ394"/>
      <c r="AK394"/>
      <c r="AL394"/>
      <c r="AM394"/>
      <c r="AN394"/>
      <c r="AO394"/>
      <c r="AP394"/>
      <c r="AQ394"/>
      <c r="AR394"/>
      <c r="AS394"/>
      <c r="AT394"/>
      <c r="AU394"/>
      <c r="AV394"/>
      <c r="AW394"/>
      <c r="AX394"/>
      <c r="AY394"/>
      <c r="AZ394"/>
      <c r="BA394"/>
      <c r="BB394"/>
      <c r="BC394"/>
      <c r="BD394"/>
      <c r="BE394"/>
      <c r="BF394"/>
      <c r="BG394"/>
      <c r="BH394"/>
      <c r="BI394"/>
      <c r="BJ394"/>
      <c r="BK394"/>
      <c r="BL394"/>
      <c r="BM394"/>
      <c r="BN394"/>
      <c r="BO394"/>
      <c r="BP394"/>
      <c r="BQ394"/>
      <c r="BR394"/>
      <c r="BS394"/>
      <c r="BT394"/>
      <c r="BU394"/>
      <c r="BV394"/>
      <c r="BW394"/>
      <c r="BX394"/>
      <c r="BY394"/>
      <c r="BZ394"/>
      <c r="CA394"/>
      <c r="CB394"/>
      <c r="CC394"/>
      <c r="CD394"/>
      <c r="CE394"/>
      <c r="CF394"/>
      <c r="CG394"/>
      <c r="CH394"/>
      <c r="CI394"/>
      <c r="CJ394"/>
      <c r="CK394"/>
      <c r="CL394"/>
      <c r="CM394"/>
      <c r="CN394"/>
      <c r="CO394"/>
      <c r="CP394"/>
      <c r="CQ394"/>
      <c r="CR394"/>
      <c r="CS394"/>
      <c r="CT394"/>
      <c r="CU394"/>
      <c r="CV394"/>
      <c r="CW394"/>
      <c r="CX394"/>
      <c r="CY394"/>
      <c r="CZ394"/>
    </row>
    <row r="395" spans="1:104" s="29" customFormat="1" x14ac:dyDescent="0.25">
      <c r="A395"/>
      <c r="B395"/>
      <c r="C395" s="198"/>
      <c r="K395"/>
      <c r="L395"/>
      <c r="M395"/>
      <c r="N395"/>
      <c r="O395"/>
      <c r="P395"/>
      <c r="Q395"/>
      <c r="R395"/>
      <c r="S395"/>
      <c r="T395"/>
      <c r="U395"/>
      <c r="V395"/>
      <c r="W395"/>
      <c r="X395"/>
      <c r="Y395"/>
      <c r="Z395"/>
      <c r="AA395"/>
      <c r="AB395"/>
      <c r="AC395"/>
      <c r="AD395"/>
      <c r="AE395"/>
      <c r="AF395"/>
      <c r="AG395"/>
      <c r="AH395"/>
      <c r="AI395"/>
      <c r="AJ395"/>
      <c r="AK395"/>
      <c r="AL395"/>
      <c r="AM395"/>
      <c r="AN395"/>
      <c r="AO395"/>
      <c r="AP395"/>
      <c r="AQ395"/>
      <c r="AR395"/>
      <c r="AS395"/>
      <c r="AT395"/>
      <c r="AU395"/>
      <c r="AV395"/>
      <c r="AW395"/>
      <c r="AX395"/>
      <c r="AY395"/>
      <c r="AZ395"/>
      <c r="BA395"/>
      <c r="BB395"/>
      <c r="BC395"/>
      <c r="BD395"/>
      <c r="BE395"/>
      <c r="BF395"/>
      <c r="BG395"/>
      <c r="BH395"/>
      <c r="BI395"/>
      <c r="BJ395"/>
      <c r="BK395"/>
      <c r="BL395"/>
      <c r="BM395"/>
      <c r="BN395"/>
      <c r="BO395"/>
      <c r="BP395"/>
      <c r="BQ395"/>
      <c r="BR395"/>
      <c r="BS395"/>
      <c r="BT395"/>
      <c r="BU395"/>
      <c r="BV395"/>
      <c r="BW395"/>
      <c r="BX395"/>
      <c r="BY395"/>
      <c r="BZ395"/>
      <c r="CA395"/>
      <c r="CB395"/>
      <c r="CC395"/>
      <c r="CD395"/>
      <c r="CE395"/>
      <c r="CF395"/>
      <c r="CG395"/>
      <c r="CH395"/>
      <c r="CI395"/>
      <c r="CJ395"/>
      <c r="CK395"/>
      <c r="CL395"/>
      <c r="CM395"/>
      <c r="CN395"/>
      <c r="CO395"/>
      <c r="CP395"/>
      <c r="CQ395"/>
      <c r="CR395"/>
      <c r="CS395"/>
      <c r="CT395"/>
      <c r="CU395"/>
      <c r="CV395"/>
      <c r="CW395"/>
      <c r="CX395"/>
      <c r="CY395"/>
      <c r="CZ395"/>
    </row>
    <row r="396" spans="1:104" s="29" customFormat="1" x14ac:dyDescent="0.25">
      <c r="A396"/>
      <c r="B396"/>
      <c r="C396" s="198"/>
      <c r="K396"/>
      <c r="L396"/>
      <c r="M396"/>
      <c r="N396"/>
      <c r="O396"/>
      <c r="P396"/>
      <c r="Q396"/>
      <c r="R396"/>
      <c r="S396"/>
      <c r="T396"/>
      <c r="U396"/>
      <c r="V396"/>
      <c r="W396"/>
      <c r="X396"/>
      <c r="Y396"/>
      <c r="Z396"/>
      <c r="AA396"/>
      <c r="AB396"/>
      <c r="AC396"/>
      <c r="AD396"/>
      <c r="AE396"/>
      <c r="AF396"/>
      <c r="AG396"/>
      <c r="AH396"/>
      <c r="AI396"/>
      <c r="AJ396"/>
      <c r="AK396"/>
      <c r="AL396"/>
      <c r="AM396"/>
      <c r="AN396"/>
      <c r="AO396"/>
      <c r="AP396"/>
      <c r="AQ396"/>
      <c r="AR396"/>
      <c r="AS396"/>
      <c r="AT396"/>
      <c r="AU396"/>
      <c r="AV396"/>
      <c r="AW396"/>
      <c r="AX396"/>
      <c r="AY396"/>
      <c r="AZ396"/>
      <c r="BA396"/>
      <c r="BB396"/>
      <c r="BC396"/>
      <c r="BD396"/>
      <c r="BE396"/>
      <c r="BF396"/>
      <c r="BG396"/>
      <c r="BH396"/>
      <c r="BI396"/>
      <c r="BJ396"/>
      <c r="BK396"/>
      <c r="BL396"/>
      <c r="BM396"/>
      <c r="BN396"/>
      <c r="BO396"/>
      <c r="BP396"/>
      <c r="BQ396"/>
      <c r="BR396"/>
      <c r="BS396"/>
      <c r="BT396"/>
      <c r="BU396"/>
      <c r="BV396"/>
      <c r="BW396"/>
      <c r="BX396"/>
      <c r="BY396"/>
      <c r="BZ396"/>
      <c r="CA396"/>
      <c r="CB396"/>
      <c r="CC396"/>
      <c r="CD396"/>
      <c r="CE396"/>
      <c r="CF396"/>
      <c r="CG396"/>
      <c r="CH396"/>
      <c r="CI396"/>
      <c r="CJ396"/>
      <c r="CK396"/>
      <c r="CL396"/>
      <c r="CM396"/>
      <c r="CN396"/>
      <c r="CO396"/>
      <c r="CP396"/>
      <c r="CQ396"/>
      <c r="CR396"/>
      <c r="CS396"/>
      <c r="CT396"/>
      <c r="CU396"/>
      <c r="CV396"/>
      <c r="CW396"/>
      <c r="CX396"/>
      <c r="CY396"/>
      <c r="CZ396"/>
    </row>
    <row r="397" spans="1:104" s="29" customFormat="1" x14ac:dyDescent="0.25">
      <c r="A397"/>
      <c r="B397"/>
      <c r="C397" s="198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  <c r="AB397"/>
      <c r="AC397"/>
      <c r="AD397"/>
      <c r="AE397"/>
      <c r="AF397"/>
      <c r="AG397"/>
      <c r="AH397"/>
      <c r="AI397"/>
      <c r="AJ397"/>
      <c r="AK397"/>
      <c r="AL397"/>
      <c r="AM397"/>
      <c r="AN397"/>
      <c r="AO397"/>
      <c r="AP397"/>
      <c r="AQ397"/>
      <c r="AR397"/>
      <c r="AS397"/>
      <c r="AT397"/>
      <c r="AU397"/>
      <c r="AV397"/>
      <c r="AW397"/>
      <c r="AX397"/>
      <c r="AY397"/>
      <c r="AZ397"/>
      <c r="BA397"/>
      <c r="BB397"/>
      <c r="BC397"/>
      <c r="BD397"/>
      <c r="BE397"/>
      <c r="BF397"/>
      <c r="BG397"/>
      <c r="BH397"/>
      <c r="BI397"/>
      <c r="BJ397"/>
      <c r="BK397"/>
      <c r="BL397"/>
      <c r="BM397"/>
      <c r="BN397"/>
      <c r="BO397"/>
      <c r="BP397"/>
      <c r="BQ397"/>
      <c r="BR397"/>
      <c r="BS397"/>
      <c r="BT397"/>
      <c r="BU397"/>
      <c r="BV397"/>
      <c r="BW397"/>
      <c r="BX397"/>
      <c r="BY397"/>
      <c r="BZ397"/>
      <c r="CA397"/>
      <c r="CB397"/>
      <c r="CC397"/>
      <c r="CD397"/>
      <c r="CE397"/>
      <c r="CF397"/>
      <c r="CG397"/>
      <c r="CH397"/>
      <c r="CI397"/>
      <c r="CJ397"/>
      <c r="CK397"/>
      <c r="CL397"/>
      <c r="CM397"/>
      <c r="CN397"/>
      <c r="CO397"/>
      <c r="CP397"/>
      <c r="CQ397"/>
      <c r="CR397"/>
      <c r="CS397"/>
      <c r="CT397"/>
      <c r="CU397"/>
      <c r="CV397"/>
      <c r="CW397"/>
      <c r="CX397"/>
      <c r="CY397"/>
      <c r="CZ397"/>
    </row>
    <row r="398" spans="1:104" s="29" customFormat="1" x14ac:dyDescent="0.25">
      <c r="A398"/>
      <c r="B398"/>
      <c r="C398" s="198"/>
      <c r="K398"/>
      <c r="L398"/>
      <c r="M398"/>
      <c r="N398"/>
      <c r="O398"/>
      <c r="P398"/>
      <c r="Q398"/>
      <c r="R398"/>
      <c r="S398"/>
      <c r="T398"/>
      <c r="U398"/>
      <c r="V398"/>
      <c r="W398"/>
      <c r="X398"/>
      <c r="Y398"/>
      <c r="Z398"/>
      <c r="AA398"/>
      <c r="AB398"/>
      <c r="AC398"/>
      <c r="AD398"/>
      <c r="AE398"/>
      <c r="AF398"/>
      <c r="AG398"/>
      <c r="AH398"/>
      <c r="AI398"/>
      <c r="AJ398"/>
      <c r="AK398"/>
      <c r="AL398"/>
      <c r="AM398"/>
      <c r="AN398"/>
      <c r="AO398"/>
      <c r="AP398"/>
      <c r="AQ398"/>
      <c r="AR398"/>
      <c r="AS398"/>
      <c r="AT398"/>
      <c r="AU398"/>
      <c r="AV398"/>
      <c r="AW398"/>
      <c r="AX398"/>
      <c r="AY398"/>
      <c r="AZ398"/>
      <c r="BA398"/>
      <c r="BB398"/>
      <c r="BC398"/>
      <c r="BD398"/>
      <c r="BE398"/>
      <c r="BF398"/>
      <c r="BG398"/>
      <c r="BH398"/>
      <c r="BI398"/>
      <c r="BJ398"/>
      <c r="BK398"/>
      <c r="BL398"/>
      <c r="BM398"/>
      <c r="BN398"/>
      <c r="BO398"/>
      <c r="BP398"/>
      <c r="BQ398"/>
      <c r="BR398"/>
      <c r="BS398"/>
      <c r="BT398"/>
      <c r="BU398"/>
      <c r="BV398"/>
      <c r="BW398"/>
      <c r="BX398"/>
      <c r="BY398"/>
      <c r="BZ398"/>
      <c r="CA398"/>
      <c r="CB398"/>
      <c r="CC398"/>
      <c r="CD398"/>
      <c r="CE398"/>
      <c r="CF398"/>
      <c r="CG398"/>
      <c r="CH398"/>
      <c r="CI398"/>
      <c r="CJ398"/>
      <c r="CK398"/>
      <c r="CL398"/>
      <c r="CM398"/>
      <c r="CN398"/>
      <c r="CO398"/>
      <c r="CP398"/>
      <c r="CQ398"/>
      <c r="CR398"/>
      <c r="CS398"/>
      <c r="CT398"/>
      <c r="CU398"/>
      <c r="CV398"/>
      <c r="CW398"/>
      <c r="CX398"/>
      <c r="CY398"/>
      <c r="CZ398"/>
    </row>
    <row r="399" spans="1:104" s="29" customFormat="1" x14ac:dyDescent="0.25">
      <c r="A399"/>
      <c r="B399"/>
      <c r="C399" s="198"/>
      <c r="K399"/>
      <c r="L399"/>
      <c r="M399"/>
      <c r="N399"/>
      <c r="O399"/>
      <c r="P399"/>
      <c r="Q399"/>
      <c r="R399"/>
      <c r="S399"/>
      <c r="T399"/>
      <c r="U399"/>
      <c r="V399"/>
      <c r="W399"/>
      <c r="X399"/>
      <c r="Y399"/>
      <c r="Z399"/>
      <c r="AA399"/>
      <c r="AB399"/>
      <c r="AC399"/>
      <c r="AD399"/>
      <c r="AE399"/>
      <c r="AF399"/>
      <c r="AG399"/>
      <c r="AH399"/>
      <c r="AI399"/>
      <c r="AJ399"/>
      <c r="AK399"/>
      <c r="AL399"/>
      <c r="AM399"/>
      <c r="AN399"/>
      <c r="AO399"/>
      <c r="AP399"/>
      <c r="AQ399"/>
      <c r="AR399"/>
      <c r="AS399"/>
      <c r="AT399"/>
      <c r="AU399"/>
      <c r="AV399"/>
      <c r="AW399"/>
      <c r="AX399"/>
      <c r="AY399"/>
      <c r="AZ399"/>
      <c r="BA399"/>
      <c r="BB399"/>
      <c r="BC399"/>
      <c r="BD399"/>
      <c r="BE399"/>
      <c r="BF399"/>
      <c r="BG399"/>
      <c r="BH399"/>
      <c r="BI399"/>
      <c r="BJ399"/>
      <c r="BK399"/>
      <c r="BL399"/>
      <c r="BM399"/>
      <c r="BN399"/>
      <c r="BO399"/>
      <c r="BP399"/>
      <c r="BQ399"/>
      <c r="BR399"/>
      <c r="BS399"/>
      <c r="BT399"/>
      <c r="BU399"/>
      <c r="BV399"/>
      <c r="BW399"/>
      <c r="BX399"/>
      <c r="BY399"/>
      <c r="BZ399"/>
      <c r="CA399"/>
      <c r="CB399"/>
      <c r="CC399"/>
      <c r="CD399"/>
      <c r="CE399"/>
      <c r="CF399"/>
      <c r="CG399"/>
      <c r="CH399"/>
      <c r="CI399"/>
      <c r="CJ399"/>
      <c r="CK399"/>
      <c r="CL399"/>
      <c r="CM399"/>
      <c r="CN399"/>
      <c r="CO399"/>
      <c r="CP399"/>
      <c r="CQ399"/>
      <c r="CR399"/>
      <c r="CS399"/>
      <c r="CT399"/>
      <c r="CU399"/>
      <c r="CV399"/>
      <c r="CW399"/>
      <c r="CX399"/>
      <c r="CY399"/>
      <c r="CZ399"/>
    </row>
    <row r="400" spans="1:104" s="29" customFormat="1" x14ac:dyDescent="0.25">
      <c r="A400"/>
      <c r="B400"/>
      <c r="C400" s="198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  <c r="AB400"/>
      <c r="AC400"/>
      <c r="AD400"/>
      <c r="AE400"/>
      <c r="AF400"/>
      <c r="AG400"/>
      <c r="AH400"/>
      <c r="AI400"/>
      <c r="AJ400"/>
      <c r="AK400"/>
      <c r="AL400"/>
      <c r="AM400"/>
      <c r="AN400"/>
      <c r="AO400"/>
      <c r="AP400"/>
      <c r="AQ400"/>
      <c r="AR400"/>
      <c r="AS400"/>
      <c r="AT400"/>
      <c r="AU400"/>
      <c r="AV400"/>
      <c r="AW400"/>
      <c r="AX400"/>
      <c r="AY400"/>
      <c r="AZ400"/>
      <c r="BA400"/>
      <c r="BB400"/>
      <c r="BC400"/>
      <c r="BD400"/>
      <c r="BE400"/>
      <c r="BF400"/>
      <c r="BG400"/>
      <c r="BH400"/>
      <c r="BI400"/>
      <c r="BJ400"/>
      <c r="BK400"/>
      <c r="BL400"/>
      <c r="BM400"/>
      <c r="BN400"/>
      <c r="BO400"/>
      <c r="BP400"/>
      <c r="BQ400"/>
      <c r="BR400"/>
      <c r="BS400"/>
      <c r="BT400"/>
      <c r="BU400"/>
      <c r="BV400"/>
      <c r="BW400"/>
      <c r="BX400"/>
      <c r="BY400"/>
      <c r="BZ400"/>
      <c r="CA400"/>
      <c r="CB400"/>
      <c r="CC400"/>
      <c r="CD400"/>
      <c r="CE400"/>
      <c r="CF400"/>
      <c r="CG400"/>
      <c r="CH400"/>
      <c r="CI400"/>
      <c r="CJ400"/>
      <c r="CK400"/>
      <c r="CL400"/>
      <c r="CM400"/>
      <c r="CN400"/>
      <c r="CO400"/>
      <c r="CP400"/>
      <c r="CQ400"/>
      <c r="CR400"/>
      <c r="CS400"/>
      <c r="CT400"/>
      <c r="CU400"/>
      <c r="CV400"/>
      <c r="CW400"/>
      <c r="CX400"/>
      <c r="CY400"/>
      <c r="CZ400"/>
    </row>
    <row r="401" spans="1:104" s="29" customFormat="1" x14ac:dyDescent="0.25">
      <c r="A401"/>
      <c r="B401"/>
      <c r="C401" s="198"/>
      <c r="K401"/>
      <c r="L401"/>
      <c r="M401"/>
      <c r="N401"/>
      <c r="O401"/>
      <c r="P401"/>
      <c r="Q401"/>
      <c r="R401"/>
      <c r="S401"/>
      <c r="T401"/>
      <c r="U401"/>
      <c r="V401"/>
      <c r="W401"/>
      <c r="X401"/>
      <c r="Y401"/>
      <c r="Z401"/>
      <c r="AA401"/>
      <c r="AB401"/>
      <c r="AC401"/>
      <c r="AD401"/>
      <c r="AE401"/>
      <c r="AF401"/>
      <c r="AG401"/>
      <c r="AH401"/>
      <c r="AI401"/>
      <c r="AJ401"/>
      <c r="AK401"/>
      <c r="AL401"/>
      <c r="AM401"/>
      <c r="AN401"/>
      <c r="AO401"/>
      <c r="AP401"/>
      <c r="AQ401"/>
      <c r="AR401"/>
      <c r="AS401"/>
      <c r="AT401"/>
      <c r="AU401"/>
      <c r="AV401"/>
      <c r="AW401"/>
      <c r="AX401"/>
      <c r="AY401"/>
      <c r="AZ401"/>
      <c r="BA401"/>
      <c r="BB401"/>
      <c r="BC401"/>
      <c r="BD401"/>
      <c r="BE401"/>
      <c r="BF401"/>
      <c r="BG401"/>
      <c r="BH401"/>
      <c r="BI401"/>
      <c r="BJ401"/>
      <c r="BK401"/>
      <c r="BL401"/>
      <c r="BM401"/>
      <c r="BN401"/>
      <c r="BO401"/>
      <c r="BP401"/>
      <c r="BQ401"/>
      <c r="BR401"/>
      <c r="BS401"/>
      <c r="BT401"/>
      <c r="BU401"/>
      <c r="BV401"/>
      <c r="BW401"/>
      <c r="BX401"/>
      <c r="BY401"/>
      <c r="BZ401"/>
      <c r="CA401"/>
      <c r="CB401"/>
      <c r="CC401"/>
      <c r="CD401"/>
      <c r="CE401"/>
      <c r="CF401"/>
      <c r="CG401"/>
      <c r="CH401"/>
      <c r="CI401"/>
      <c r="CJ401"/>
      <c r="CK401"/>
      <c r="CL401"/>
      <c r="CM401"/>
      <c r="CN401"/>
      <c r="CO401"/>
      <c r="CP401"/>
      <c r="CQ401"/>
      <c r="CR401"/>
      <c r="CS401"/>
      <c r="CT401"/>
      <c r="CU401"/>
      <c r="CV401"/>
      <c r="CW401"/>
      <c r="CX401"/>
      <c r="CY401"/>
      <c r="CZ401"/>
    </row>
    <row r="402" spans="1:104" s="29" customFormat="1" x14ac:dyDescent="0.25">
      <c r="A402"/>
      <c r="B402"/>
      <c r="C402" s="198"/>
      <c r="K402"/>
      <c r="L402"/>
      <c r="M402"/>
      <c r="N402"/>
      <c r="O402"/>
      <c r="P402"/>
      <c r="Q402"/>
      <c r="R402"/>
      <c r="S402"/>
      <c r="T402"/>
      <c r="U402"/>
      <c r="V402"/>
      <c r="W402"/>
      <c r="X402"/>
      <c r="Y402"/>
      <c r="Z402"/>
      <c r="AA402"/>
      <c r="AB402"/>
      <c r="AC402"/>
      <c r="AD402"/>
      <c r="AE402"/>
      <c r="AF402"/>
      <c r="AG402"/>
      <c r="AH402"/>
      <c r="AI402"/>
      <c r="AJ402"/>
      <c r="AK402"/>
      <c r="AL402"/>
      <c r="AM402"/>
      <c r="AN402"/>
      <c r="AO402"/>
      <c r="AP402"/>
      <c r="AQ402"/>
      <c r="AR402"/>
      <c r="AS402"/>
      <c r="AT402"/>
      <c r="AU402"/>
      <c r="AV402"/>
      <c r="AW402"/>
      <c r="AX402"/>
      <c r="AY402"/>
      <c r="AZ402"/>
      <c r="BA402"/>
      <c r="BB402"/>
      <c r="BC402"/>
      <c r="BD402"/>
      <c r="BE402"/>
      <c r="BF402"/>
      <c r="BG402"/>
      <c r="BH402"/>
      <c r="BI402"/>
      <c r="BJ402"/>
      <c r="BK402"/>
      <c r="BL402"/>
      <c r="BM402"/>
      <c r="BN402"/>
      <c r="BO402"/>
      <c r="BP402"/>
      <c r="BQ402"/>
      <c r="BR402"/>
      <c r="BS402"/>
      <c r="BT402"/>
      <c r="BU402"/>
      <c r="BV402"/>
      <c r="BW402"/>
      <c r="BX402"/>
      <c r="BY402"/>
      <c r="BZ402"/>
      <c r="CA402"/>
      <c r="CB402"/>
      <c r="CC402"/>
      <c r="CD402"/>
      <c r="CE402"/>
      <c r="CF402"/>
      <c r="CG402"/>
      <c r="CH402"/>
      <c r="CI402"/>
      <c r="CJ402"/>
      <c r="CK402"/>
      <c r="CL402"/>
      <c r="CM402"/>
      <c r="CN402"/>
      <c r="CO402"/>
      <c r="CP402"/>
      <c r="CQ402"/>
      <c r="CR402"/>
      <c r="CS402"/>
      <c r="CT402"/>
      <c r="CU402"/>
      <c r="CV402"/>
      <c r="CW402"/>
      <c r="CX402"/>
      <c r="CY402"/>
      <c r="CZ402"/>
    </row>
    <row r="403" spans="1:104" s="29" customFormat="1" x14ac:dyDescent="0.25">
      <c r="A403"/>
      <c r="B403"/>
      <c r="C403" s="198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  <c r="AB403"/>
      <c r="AC403"/>
      <c r="AD403"/>
      <c r="AE403"/>
      <c r="AF403"/>
      <c r="AG403"/>
      <c r="AH403"/>
      <c r="AI403"/>
      <c r="AJ403"/>
      <c r="AK403"/>
      <c r="AL403"/>
      <c r="AM403"/>
      <c r="AN403"/>
      <c r="AO403"/>
      <c r="AP403"/>
      <c r="AQ403"/>
      <c r="AR403"/>
      <c r="AS403"/>
      <c r="AT403"/>
      <c r="AU403"/>
      <c r="AV403"/>
      <c r="AW403"/>
      <c r="AX403"/>
      <c r="AY403"/>
      <c r="AZ403"/>
      <c r="BA403"/>
      <c r="BB403"/>
      <c r="BC403"/>
      <c r="BD403"/>
      <c r="BE403"/>
      <c r="BF403"/>
      <c r="BG403"/>
      <c r="BH403"/>
      <c r="BI403"/>
      <c r="BJ403"/>
      <c r="BK403"/>
      <c r="BL403"/>
      <c r="BM403"/>
      <c r="BN403"/>
      <c r="BO403"/>
      <c r="BP403"/>
      <c r="BQ403"/>
      <c r="BR403"/>
      <c r="BS403"/>
      <c r="BT403"/>
      <c r="BU403"/>
      <c r="BV403"/>
      <c r="BW403"/>
      <c r="BX403"/>
      <c r="BY403"/>
      <c r="BZ403"/>
      <c r="CA403"/>
      <c r="CB403"/>
      <c r="CC403"/>
      <c r="CD403"/>
      <c r="CE403"/>
      <c r="CF403"/>
      <c r="CG403"/>
      <c r="CH403"/>
      <c r="CI403"/>
      <c r="CJ403"/>
      <c r="CK403"/>
      <c r="CL403"/>
      <c r="CM403"/>
      <c r="CN403"/>
      <c r="CO403"/>
      <c r="CP403"/>
      <c r="CQ403"/>
      <c r="CR403"/>
      <c r="CS403"/>
      <c r="CT403"/>
      <c r="CU403"/>
      <c r="CV403"/>
      <c r="CW403"/>
      <c r="CX403"/>
      <c r="CY403"/>
      <c r="CZ403"/>
    </row>
    <row r="404" spans="1:104" s="29" customFormat="1" x14ac:dyDescent="0.25">
      <c r="A404"/>
      <c r="B404"/>
      <c r="C404" s="198"/>
      <c r="K404"/>
      <c r="L404"/>
      <c r="M404"/>
      <c r="N404"/>
      <c r="O404"/>
      <c r="P404"/>
      <c r="Q404"/>
      <c r="R404"/>
      <c r="S404"/>
      <c r="T404"/>
      <c r="U404"/>
      <c r="V404"/>
      <c r="W404"/>
      <c r="X404"/>
      <c r="Y404"/>
      <c r="Z404"/>
      <c r="AA404"/>
      <c r="AB404"/>
      <c r="AC404"/>
      <c r="AD404"/>
      <c r="AE404"/>
      <c r="AF404"/>
      <c r="AG404"/>
      <c r="AH404"/>
      <c r="AI404"/>
      <c r="AJ404"/>
      <c r="AK404"/>
      <c r="AL404"/>
      <c r="AM404"/>
      <c r="AN404"/>
      <c r="AO404"/>
      <c r="AP404"/>
      <c r="AQ404"/>
      <c r="AR404"/>
      <c r="AS404"/>
      <c r="AT404"/>
      <c r="AU404"/>
      <c r="AV404"/>
      <c r="AW404"/>
      <c r="AX404"/>
      <c r="AY404"/>
      <c r="AZ404"/>
      <c r="BA404"/>
      <c r="BB404"/>
      <c r="BC404"/>
      <c r="BD404"/>
      <c r="BE404"/>
      <c r="BF404"/>
      <c r="BG404"/>
      <c r="BH404"/>
      <c r="BI404"/>
      <c r="BJ404"/>
      <c r="BK404"/>
      <c r="BL404"/>
      <c r="BM404"/>
      <c r="BN404"/>
      <c r="BO404"/>
      <c r="BP404"/>
      <c r="BQ404"/>
      <c r="BR404"/>
      <c r="BS404"/>
      <c r="BT404"/>
      <c r="BU404"/>
      <c r="BV404"/>
      <c r="BW404"/>
      <c r="BX404"/>
      <c r="BY404"/>
      <c r="BZ404"/>
      <c r="CA404"/>
      <c r="CB404"/>
      <c r="CC404"/>
      <c r="CD404"/>
      <c r="CE404"/>
      <c r="CF404"/>
      <c r="CG404"/>
      <c r="CH404"/>
      <c r="CI404"/>
      <c r="CJ404"/>
      <c r="CK404"/>
      <c r="CL404"/>
      <c r="CM404"/>
      <c r="CN404"/>
      <c r="CO404"/>
      <c r="CP404"/>
      <c r="CQ404"/>
      <c r="CR404"/>
      <c r="CS404"/>
      <c r="CT404"/>
      <c r="CU404"/>
      <c r="CV404"/>
      <c r="CW404"/>
      <c r="CX404"/>
      <c r="CY404"/>
      <c r="CZ404"/>
    </row>
    <row r="405" spans="1:104" s="29" customFormat="1" x14ac:dyDescent="0.25">
      <c r="A405"/>
      <c r="B405"/>
      <c r="C405" s="198"/>
      <c r="K405"/>
      <c r="L405"/>
      <c r="M405"/>
      <c r="N405"/>
      <c r="O405"/>
      <c r="P405"/>
      <c r="Q405"/>
      <c r="R405"/>
      <c r="S405"/>
      <c r="T405"/>
      <c r="U405"/>
      <c r="V405"/>
      <c r="W405"/>
      <c r="X405"/>
      <c r="Y405"/>
      <c r="Z405"/>
      <c r="AA405"/>
      <c r="AB405"/>
      <c r="AC405"/>
      <c r="AD405"/>
      <c r="AE405"/>
      <c r="AF405"/>
      <c r="AG405"/>
      <c r="AH405"/>
      <c r="AI405"/>
      <c r="AJ405"/>
      <c r="AK405"/>
      <c r="AL405"/>
      <c r="AM405"/>
      <c r="AN405"/>
      <c r="AO405"/>
      <c r="AP405"/>
      <c r="AQ405"/>
      <c r="AR405"/>
      <c r="AS405"/>
      <c r="AT405"/>
      <c r="AU405"/>
      <c r="AV405"/>
      <c r="AW405"/>
      <c r="AX405"/>
      <c r="AY405"/>
      <c r="AZ405"/>
      <c r="BA405"/>
      <c r="BB405"/>
      <c r="BC405"/>
      <c r="BD405"/>
      <c r="BE405"/>
      <c r="BF405"/>
      <c r="BG405"/>
      <c r="BH405"/>
      <c r="BI405"/>
      <c r="BJ405"/>
      <c r="BK405"/>
      <c r="BL405"/>
      <c r="BM405"/>
      <c r="BN405"/>
      <c r="BO405"/>
      <c r="BP405"/>
      <c r="BQ405"/>
      <c r="BR405"/>
      <c r="BS405"/>
      <c r="BT405"/>
      <c r="BU405"/>
      <c r="BV405"/>
      <c r="BW405"/>
      <c r="BX405"/>
      <c r="BY405"/>
      <c r="BZ405"/>
      <c r="CA405"/>
      <c r="CB405"/>
      <c r="CC405"/>
      <c r="CD405"/>
      <c r="CE405"/>
      <c r="CF405"/>
      <c r="CG405"/>
      <c r="CH405"/>
      <c r="CI405"/>
      <c r="CJ405"/>
      <c r="CK405"/>
      <c r="CL405"/>
      <c r="CM405"/>
      <c r="CN405"/>
      <c r="CO405"/>
      <c r="CP405"/>
      <c r="CQ405"/>
      <c r="CR405"/>
      <c r="CS405"/>
      <c r="CT405"/>
      <c r="CU405"/>
      <c r="CV405"/>
      <c r="CW405"/>
      <c r="CX405"/>
      <c r="CY405"/>
      <c r="CZ405"/>
    </row>
    <row r="406" spans="1:104" s="29" customFormat="1" x14ac:dyDescent="0.25">
      <c r="A406"/>
      <c r="B406"/>
      <c r="C406" s="198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  <c r="AB406"/>
      <c r="AC406"/>
      <c r="AD406"/>
      <c r="AE406"/>
      <c r="AF406"/>
      <c r="AG406"/>
      <c r="AH406"/>
      <c r="AI406"/>
      <c r="AJ406"/>
      <c r="AK406"/>
      <c r="AL406"/>
      <c r="AM406"/>
      <c r="AN406"/>
      <c r="AO406"/>
      <c r="AP406"/>
      <c r="AQ406"/>
      <c r="AR406"/>
      <c r="AS406"/>
      <c r="AT406"/>
      <c r="AU406"/>
      <c r="AV406"/>
      <c r="AW406"/>
      <c r="AX406"/>
      <c r="AY406"/>
      <c r="AZ406"/>
      <c r="BA406"/>
      <c r="BB406"/>
      <c r="BC406"/>
      <c r="BD406"/>
      <c r="BE406"/>
      <c r="BF406"/>
      <c r="BG406"/>
      <c r="BH406"/>
      <c r="BI406"/>
      <c r="BJ406"/>
      <c r="BK406"/>
      <c r="BL406"/>
      <c r="BM406"/>
      <c r="BN406"/>
      <c r="BO406"/>
      <c r="BP406"/>
      <c r="BQ406"/>
      <c r="BR406"/>
      <c r="BS406"/>
      <c r="BT406"/>
      <c r="BU406"/>
      <c r="BV406"/>
      <c r="BW406"/>
      <c r="BX406"/>
      <c r="BY406"/>
      <c r="BZ406"/>
      <c r="CA406"/>
      <c r="CB406"/>
      <c r="CC406"/>
      <c r="CD406"/>
      <c r="CE406"/>
      <c r="CF406"/>
      <c r="CG406"/>
      <c r="CH406"/>
      <c r="CI406"/>
      <c r="CJ406"/>
      <c r="CK406"/>
      <c r="CL406"/>
      <c r="CM406"/>
      <c r="CN406"/>
      <c r="CO406"/>
      <c r="CP406"/>
      <c r="CQ406"/>
      <c r="CR406"/>
      <c r="CS406"/>
      <c r="CT406"/>
      <c r="CU406"/>
      <c r="CV406"/>
      <c r="CW406"/>
      <c r="CX406"/>
      <c r="CY406"/>
      <c r="CZ406"/>
    </row>
    <row r="407" spans="1:104" s="29" customFormat="1" x14ac:dyDescent="0.25">
      <c r="A407"/>
      <c r="B407"/>
      <c r="C407" s="198"/>
      <c r="K407"/>
      <c r="L407"/>
      <c r="M407"/>
      <c r="N407"/>
      <c r="O407"/>
      <c r="P407"/>
      <c r="Q407"/>
      <c r="R407"/>
      <c r="S407"/>
      <c r="T407"/>
      <c r="U407"/>
      <c r="V407"/>
      <c r="W407"/>
      <c r="X407"/>
      <c r="Y407"/>
      <c r="Z407"/>
      <c r="AA407"/>
      <c r="AB407"/>
      <c r="AC407"/>
      <c r="AD407"/>
      <c r="AE407"/>
      <c r="AF407"/>
      <c r="AG407"/>
      <c r="AH407"/>
      <c r="AI407"/>
      <c r="AJ407"/>
      <c r="AK407"/>
      <c r="AL407"/>
      <c r="AM407"/>
      <c r="AN407"/>
      <c r="AO407"/>
      <c r="AP407"/>
      <c r="AQ407"/>
      <c r="AR407"/>
      <c r="AS407"/>
      <c r="AT407"/>
      <c r="AU407"/>
      <c r="AV407"/>
      <c r="AW407"/>
      <c r="AX407"/>
      <c r="AY407"/>
      <c r="AZ407"/>
      <c r="BA407"/>
      <c r="BB407"/>
      <c r="BC407"/>
      <c r="BD407"/>
      <c r="BE407"/>
      <c r="BF407"/>
      <c r="BG407"/>
      <c r="BH407"/>
      <c r="BI407"/>
      <c r="BJ407"/>
      <c r="BK407"/>
      <c r="BL407"/>
      <c r="BM407"/>
      <c r="BN407"/>
      <c r="BO407"/>
      <c r="BP407"/>
      <c r="BQ407"/>
      <c r="BR407"/>
      <c r="BS407"/>
      <c r="BT407"/>
      <c r="BU407"/>
      <c r="BV407"/>
      <c r="BW407"/>
      <c r="BX407"/>
      <c r="BY407"/>
      <c r="BZ407"/>
      <c r="CA407"/>
      <c r="CB407"/>
      <c r="CC407"/>
      <c r="CD407"/>
      <c r="CE407"/>
      <c r="CF407"/>
      <c r="CG407"/>
      <c r="CH407"/>
      <c r="CI407"/>
      <c r="CJ407"/>
      <c r="CK407"/>
      <c r="CL407"/>
      <c r="CM407"/>
      <c r="CN407"/>
      <c r="CO407"/>
      <c r="CP407"/>
      <c r="CQ407"/>
      <c r="CR407"/>
      <c r="CS407"/>
      <c r="CT407"/>
      <c r="CU407"/>
      <c r="CV407"/>
      <c r="CW407"/>
      <c r="CX407"/>
      <c r="CY407"/>
      <c r="CZ407"/>
    </row>
    <row r="408" spans="1:104" s="29" customFormat="1" x14ac:dyDescent="0.25">
      <c r="A408"/>
      <c r="B408"/>
      <c r="C408" s="198"/>
      <c r="K408"/>
      <c r="L408"/>
      <c r="M408"/>
      <c r="N408"/>
      <c r="O408"/>
      <c r="P408"/>
      <c r="Q408"/>
      <c r="R408"/>
      <c r="S408"/>
      <c r="T408"/>
      <c r="U408"/>
      <c r="V408"/>
      <c r="W408"/>
      <c r="X408"/>
      <c r="Y408"/>
      <c r="Z408"/>
      <c r="AA408"/>
      <c r="AB408"/>
      <c r="AC408"/>
      <c r="AD408"/>
      <c r="AE408"/>
      <c r="AF408"/>
      <c r="AG408"/>
      <c r="AH408"/>
      <c r="AI408"/>
      <c r="AJ408"/>
      <c r="AK408"/>
      <c r="AL408"/>
      <c r="AM408"/>
      <c r="AN408"/>
      <c r="AO408"/>
      <c r="AP408"/>
      <c r="AQ408"/>
      <c r="AR408"/>
      <c r="AS408"/>
      <c r="AT408"/>
      <c r="AU408"/>
      <c r="AV408"/>
      <c r="AW408"/>
      <c r="AX408"/>
      <c r="AY408"/>
      <c r="AZ408"/>
      <c r="BA408"/>
      <c r="BB408"/>
      <c r="BC408"/>
      <c r="BD408"/>
      <c r="BE408"/>
      <c r="BF408"/>
      <c r="BG408"/>
      <c r="BH408"/>
      <c r="BI408"/>
      <c r="BJ408"/>
      <c r="BK408"/>
      <c r="BL408"/>
      <c r="BM408"/>
      <c r="BN408"/>
      <c r="BO408"/>
      <c r="BP408"/>
      <c r="BQ408"/>
      <c r="BR408"/>
      <c r="BS408"/>
      <c r="BT408"/>
      <c r="BU408"/>
      <c r="BV408"/>
      <c r="BW408"/>
      <c r="BX408"/>
      <c r="BY408"/>
      <c r="BZ408"/>
      <c r="CA408"/>
      <c r="CB408"/>
      <c r="CC408"/>
      <c r="CD408"/>
      <c r="CE408"/>
      <c r="CF408"/>
      <c r="CG408"/>
      <c r="CH408"/>
      <c r="CI408"/>
      <c r="CJ408"/>
      <c r="CK408"/>
      <c r="CL408"/>
      <c r="CM408"/>
      <c r="CN408"/>
      <c r="CO408"/>
      <c r="CP408"/>
      <c r="CQ408"/>
      <c r="CR408"/>
      <c r="CS408"/>
      <c r="CT408"/>
      <c r="CU408"/>
      <c r="CV408"/>
      <c r="CW408"/>
      <c r="CX408"/>
      <c r="CY408"/>
      <c r="CZ408"/>
    </row>
    <row r="409" spans="1:104" s="29" customFormat="1" x14ac:dyDescent="0.25">
      <c r="A409"/>
      <c r="B409"/>
      <c r="C409" s="198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  <c r="AB409"/>
      <c r="AC409"/>
      <c r="AD409"/>
      <c r="AE409"/>
      <c r="AF409"/>
      <c r="AG409"/>
      <c r="AH409"/>
      <c r="AI409"/>
      <c r="AJ409"/>
      <c r="AK409"/>
      <c r="AL409"/>
      <c r="AM409"/>
      <c r="AN409"/>
      <c r="AO409"/>
      <c r="AP409"/>
      <c r="AQ409"/>
      <c r="AR409"/>
      <c r="AS409"/>
      <c r="AT409"/>
      <c r="AU409"/>
      <c r="AV409"/>
      <c r="AW409"/>
      <c r="AX409"/>
      <c r="AY409"/>
      <c r="AZ409"/>
      <c r="BA409"/>
      <c r="BB409"/>
      <c r="BC409"/>
      <c r="BD409"/>
      <c r="BE409"/>
      <c r="BF409"/>
      <c r="BG409"/>
      <c r="BH409"/>
      <c r="BI409"/>
      <c r="BJ409"/>
      <c r="BK409"/>
      <c r="BL409"/>
      <c r="BM409"/>
      <c r="BN409"/>
      <c r="BO409"/>
      <c r="BP409"/>
      <c r="BQ409"/>
      <c r="BR409"/>
      <c r="BS409"/>
      <c r="BT409"/>
      <c r="BU409"/>
      <c r="BV409"/>
      <c r="BW409"/>
      <c r="BX409"/>
      <c r="BY409"/>
      <c r="BZ409"/>
      <c r="CA409"/>
      <c r="CB409"/>
      <c r="CC409"/>
      <c r="CD409"/>
      <c r="CE409"/>
      <c r="CF409"/>
      <c r="CG409"/>
      <c r="CH409"/>
      <c r="CI409"/>
      <c r="CJ409"/>
      <c r="CK409"/>
      <c r="CL409"/>
      <c r="CM409"/>
      <c r="CN409"/>
      <c r="CO409"/>
      <c r="CP409"/>
      <c r="CQ409"/>
      <c r="CR409"/>
      <c r="CS409"/>
      <c r="CT409"/>
      <c r="CU409"/>
      <c r="CV409"/>
      <c r="CW409"/>
      <c r="CX409"/>
      <c r="CY409"/>
      <c r="CZ409"/>
    </row>
    <row r="410" spans="1:104" s="29" customFormat="1" x14ac:dyDescent="0.25">
      <c r="A410"/>
      <c r="B410"/>
      <c r="C410" s="198"/>
      <c r="K410"/>
      <c r="L410"/>
      <c r="M410"/>
      <c r="N410"/>
      <c r="O410"/>
      <c r="P410"/>
      <c r="Q410"/>
      <c r="R410"/>
      <c r="S410"/>
      <c r="T410"/>
      <c r="U410"/>
      <c r="V410"/>
      <c r="W410"/>
      <c r="X410"/>
      <c r="Y410"/>
      <c r="Z410"/>
      <c r="AA410"/>
      <c r="AB410"/>
      <c r="AC410"/>
      <c r="AD410"/>
      <c r="AE410"/>
      <c r="AF410"/>
      <c r="AG410"/>
      <c r="AH410"/>
      <c r="AI410"/>
      <c r="AJ410"/>
      <c r="AK410"/>
      <c r="AL410"/>
      <c r="AM410"/>
      <c r="AN410"/>
      <c r="AO410"/>
      <c r="AP410"/>
      <c r="AQ410"/>
      <c r="AR410"/>
      <c r="AS410"/>
      <c r="AT410"/>
      <c r="AU410"/>
      <c r="AV410"/>
      <c r="AW410"/>
      <c r="AX410"/>
      <c r="AY410"/>
      <c r="AZ410"/>
      <c r="BA410"/>
      <c r="BB410"/>
      <c r="BC410"/>
      <c r="BD410"/>
      <c r="BE410"/>
      <c r="BF410"/>
      <c r="BG410"/>
      <c r="BH410"/>
      <c r="BI410"/>
      <c r="BJ410"/>
      <c r="BK410"/>
      <c r="BL410"/>
      <c r="BM410"/>
      <c r="BN410"/>
      <c r="BO410"/>
      <c r="BP410"/>
      <c r="BQ410"/>
      <c r="BR410"/>
      <c r="BS410"/>
      <c r="BT410"/>
      <c r="BU410"/>
      <c r="BV410"/>
      <c r="BW410"/>
      <c r="BX410"/>
      <c r="BY410"/>
      <c r="BZ410"/>
      <c r="CA410"/>
      <c r="CB410"/>
      <c r="CC410"/>
      <c r="CD410"/>
      <c r="CE410"/>
      <c r="CF410"/>
      <c r="CG410"/>
      <c r="CH410"/>
      <c r="CI410"/>
      <c r="CJ410"/>
      <c r="CK410"/>
      <c r="CL410"/>
      <c r="CM410"/>
      <c r="CN410"/>
      <c r="CO410"/>
      <c r="CP410"/>
      <c r="CQ410"/>
      <c r="CR410"/>
      <c r="CS410"/>
      <c r="CT410"/>
      <c r="CU410"/>
      <c r="CV410"/>
      <c r="CW410"/>
      <c r="CX410"/>
      <c r="CY410"/>
      <c r="CZ410"/>
    </row>
    <row r="411" spans="1:104" s="29" customFormat="1" x14ac:dyDescent="0.25">
      <c r="A411"/>
      <c r="B411"/>
      <c r="C411" s="198"/>
      <c r="K411"/>
      <c r="L411"/>
      <c r="M411"/>
      <c r="N411"/>
      <c r="O411"/>
      <c r="P411"/>
      <c r="Q411"/>
      <c r="R411"/>
      <c r="S411"/>
      <c r="T411"/>
      <c r="U411"/>
      <c r="V411"/>
      <c r="W411"/>
      <c r="X411"/>
      <c r="Y411"/>
      <c r="Z411"/>
      <c r="AA411"/>
      <c r="AB411"/>
      <c r="AC411"/>
      <c r="AD411"/>
      <c r="AE411"/>
      <c r="AF411"/>
      <c r="AG411"/>
      <c r="AH411"/>
      <c r="AI411"/>
      <c r="AJ411"/>
      <c r="AK411"/>
      <c r="AL411"/>
      <c r="AM411"/>
      <c r="AN411"/>
      <c r="AO411"/>
      <c r="AP411"/>
      <c r="AQ411"/>
      <c r="AR411"/>
      <c r="AS411"/>
      <c r="AT411"/>
      <c r="AU411"/>
      <c r="AV411"/>
      <c r="AW411"/>
      <c r="AX411"/>
      <c r="AY411"/>
      <c r="AZ411"/>
      <c r="BA411"/>
      <c r="BB411"/>
      <c r="BC411"/>
      <c r="BD411"/>
      <c r="BE411"/>
      <c r="BF411"/>
      <c r="BG411"/>
      <c r="BH411"/>
      <c r="BI411"/>
      <c r="BJ411"/>
      <c r="BK411"/>
      <c r="BL411"/>
      <c r="BM411"/>
      <c r="BN411"/>
      <c r="BO411"/>
      <c r="BP411"/>
      <c r="BQ411"/>
      <c r="BR411"/>
      <c r="BS411"/>
      <c r="BT411"/>
      <c r="BU411"/>
      <c r="BV411"/>
      <c r="BW411"/>
      <c r="BX411"/>
      <c r="BY411"/>
      <c r="BZ411"/>
      <c r="CA411"/>
      <c r="CB411"/>
      <c r="CC411"/>
      <c r="CD411"/>
      <c r="CE411"/>
      <c r="CF411"/>
      <c r="CG411"/>
      <c r="CH411"/>
      <c r="CI411"/>
      <c r="CJ411"/>
      <c r="CK411"/>
      <c r="CL411"/>
      <c r="CM411"/>
      <c r="CN411"/>
      <c r="CO411"/>
      <c r="CP411"/>
      <c r="CQ411"/>
      <c r="CR411"/>
      <c r="CS411"/>
      <c r="CT411"/>
      <c r="CU411"/>
      <c r="CV411"/>
      <c r="CW411"/>
      <c r="CX411"/>
      <c r="CY411"/>
      <c r="CZ411"/>
    </row>
    <row r="412" spans="1:104" s="29" customFormat="1" x14ac:dyDescent="0.25">
      <c r="A412"/>
      <c r="B412"/>
      <c r="C412" s="198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  <c r="AB412"/>
      <c r="AC412"/>
      <c r="AD412"/>
      <c r="AE412"/>
      <c r="AF412"/>
      <c r="AG412"/>
      <c r="AH412"/>
      <c r="AI412"/>
      <c r="AJ412"/>
      <c r="AK412"/>
      <c r="AL412"/>
      <c r="AM412"/>
      <c r="AN412"/>
      <c r="AO412"/>
      <c r="AP412"/>
      <c r="AQ412"/>
      <c r="AR412"/>
      <c r="AS412"/>
      <c r="AT412"/>
      <c r="AU412"/>
      <c r="AV412"/>
      <c r="AW412"/>
      <c r="AX412"/>
      <c r="AY412"/>
      <c r="AZ412"/>
      <c r="BA412"/>
      <c r="BB412"/>
      <c r="BC412"/>
      <c r="BD412"/>
      <c r="BE412"/>
      <c r="BF412"/>
      <c r="BG412"/>
      <c r="BH412"/>
      <c r="BI412"/>
      <c r="BJ412"/>
      <c r="BK412"/>
      <c r="BL412"/>
      <c r="BM412"/>
      <c r="BN412"/>
      <c r="BO412"/>
      <c r="BP412"/>
      <c r="BQ412"/>
      <c r="BR412"/>
      <c r="BS412"/>
      <c r="BT412"/>
      <c r="BU412"/>
      <c r="BV412"/>
      <c r="BW412"/>
      <c r="BX412"/>
      <c r="BY412"/>
      <c r="BZ412"/>
      <c r="CA412"/>
      <c r="CB412"/>
      <c r="CC412"/>
      <c r="CD412"/>
      <c r="CE412"/>
      <c r="CF412"/>
      <c r="CG412"/>
      <c r="CH412"/>
      <c r="CI412"/>
      <c r="CJ412"/>
      <c r="CK412"/>
      <c r="CL412"/>
      <c r="CM412"/>
      <c r="CN412"/>
      <c r="CO412"/>
      <c r="CP412"/>
      <c r="CQ412"/>
      <c r="CR412"/>
      <c r="CS412"/>
      <c r="CT412"/>
      <c r="CU412"/>
      <c r="CV412"/>
      <c r="CW412"/>
      <c r="CX412"/>
      <c r="CY412"/>
      <c r="CZ412"/>
    </row>
    <row r="413" spans="1:104" s="29" customFormat="1" x14ac:dyDescent="0.25">
      <c r="A413"/>
      <c r="B413"/>
      <c r="C413" s="198"/>
      <c r="K413"/>
      <c r="L413"/>
      <c r="M413"/>
      <c r="N413"/>
      <c r="O413"/>
      <c r="P413"/>
      <c r="Q413"/>
      <c r="R413"/>
      <c r="S413"/>
      <c r="T413"/>
      <c r="U413"/>
      <c r="V413"/>
      <c r="W413"/>
      <c r="X413"/>
      <c r="Y413"/>
      <c r="Z413"/>
      <c r="AA413"/>
      <c r="AB413"/>
      <c r="AC413"/>
      <c r="AD413"/>
      <c r="AE413"/>
      <c r="AF413"/>
      <c r="AG413"/>
      <c r="AH413"/>
      <c r="AI413"/>
      <c r="AJ413"/>
      <c r="AK413"/>
      <c r="AL413"/>
      <c r="AM413"/>
      <c r="AN413"/>
      <c r="AO413"/>
      <c r="AP413"/>
      <c r="AQ413"/>
      <c r="AR413"/>
      <c r="AS413"/>
      <c r="AT413"/>
      <c r="AU413"/>
      <c r="AV413"/>
      <c r="AW413"/>
      <c r="AX413"/>
      <c r="AY413"/>
      <c r="AZ413"/>
      <c r="BA413"/>
      <c r="BB413"/>
      <c r="BC413"/>
      <c r="BD413"/>
      <c r="BE413"/>
      <c r="BF413"/>
      <c r="BG413"/>
      <c r="BH413"/>
      <c r="BI413"/>
      <c r="BJ413"/>
      <c r="BK413"/>
      <c r="BL413"/>
      <c r="BM413"/>
      <c r="BN413"/>
      <c r="BO413"/>
      <c r="BP413"/>
      <c r="BQ413"/>
      <c r="BR413"/>
      <c r="BS413"/>
      <c r="BT413"/>
      <c r="BU413"/>
      <c r="BV413"/>
      <c r="BW413"/>
      <c r="BX413"/>
      <c r="BY413"/>
      <c r="BZ413"/>
      <c r="CA413"/>
      <c r="CB413"/>
      <c r="CC413"/>
      <c r="CD413"/>
      <c r="CE413"/>
      <c r="CF413"/>
      <c r="CG413"/>
      <c r="CH413"/>
      <c r="CI413"/>
      <c r="CJ413"/>
      <c r="CK413"/>
      <c r="CL413"/>
      <c r="CM413"/>
      <c r="CN413"/>
      <c r="CO413"/>
      <c r="CP413"/>
      <c r="CQ413"/>
      <c r="CR413"/>
      <c r="CS413"/>
      <c r="CT413"/>
      <c r="CU413"/>
      <c r="CV413"/>
      <c r="CW413"/>
      <c r="CX413"/>
      <c r="CY413"/>
      <c r="CZ413"/>
    </row>
    <row r="414" spans="1:104" s="29" customFormat="1" x14ac:dyDescent="0.25">
      <c r="A414"/>
      <c r="B414"/>
      <c r="C414" s="198"/>
      <c r="K414"/>
      <c r="L414"/>
      <c r="M414"/>
      <c r="N414"/>
      <c r="O414"/>
      <c r="P414"/>
      <c r="Q414"/>
      <c r="R414"/>
      <c r="S414"/>
      <c r="T414"/>
      <c r="U414"/>
      <c r="V414"/>
      <c r="W414"/>
      <c r="X414"/>
      <c r="Y414"/>
      <c r="Z414"/>
      <c r="AA414"/>
      <c r="AB414"/>
      <c r="AC414"/>
      <c r="AD414"/>
      <c r="AE414"/>
      <c r="AF414"/>
      <c r="AG414"/>
      <c r="AH414"/>
      <c r="AI414"/>
      <c r="AJ414"/>
      <c r="AK414"/>
      <c r="AL414"/>
      <c r="AM414"/>
      <c r="AN414"/>
      <c r="AO414"/>
      <c r="AP414"/>
      <c r="AQ414"/>
      <c r="AR414"/>
      <c r="AS414"/>
      <c r="AT414"/>
      <c r="AU414"/>
      <c r="AV414"/>
      <c r="AW414"/>
      <c r="AX414"/>
      <c r="AY414"/>
      <c r="AZ414"/>
      <c r="BA414"/>
      <c r="BB414"/>
      <c r="BC414"/>
      <c r="BD414"/>
      <c r="BE414"/>
      <c r="BF414"/>
      <c r="BG414"/>
      <c r="BH414"/>
      <c r="BI414"/>
      <c r="BJ414"/>
      <c r="BK414"/>
      <c r="BL414"/>
      <c r="BM414"/>
      <c r="BN414"/>
      <c r="BO414"/>
      <c r="BP414"/>
      <c r="BQ414"/>
      <c r="BR414"/>
      <c r="BS414"/>
      <c r="BT414"/>
      <c r="BU414"/>
      <c r="BV414"/>
      <c r="BW414"/>
      <c r="BX414"/>
      <c r="BY414"/>
      <c r="BZ414"/>
      <c r="CA414"/>
      <c r="CB414"/>
      <c r="CC414"/>
      <c r="CD414"/>
      <c r="CE414"/>
      <c r="CF414"/>
      <c r="CG414"/>
      <c r="CH414"/>
      <c r="CI414"/>
      <c r="CJ414"/>
      <c r="CK414"/>
      <c r="CL414"/>
      <c r="CM414"/>
      <c r="CN414"/>
      <c r="CO414"/>
      <c r="CP414"/>
      <c r="CQ414"/>
      <c r="CR414"/>
      <c r="CS414"/>
      <c r="CT414"/>
      <c r="CU414"/>
      <c r="CV414"/>
      <c r="CW414"/>
      <c r="CX414"/>
      <c r="CY414"/>
      <c r="CZ414"/>
    </row>
    <row r="415" spans="1:104" s="29" customFormat="1" x14ac:dyDescent="0.25">
      <c r="A415"/>
      <c r="B415"/>
      <c r="C415" s="198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  <c r="AB415"/>
      <c r="AC415"/>
      <c r="AD415"/>
      <c r="AE415"/>
      <c r="AF415"/>
      <c r="AG415"/>
      <c r="AH415"/>
      <c r="AI415"/>
      <c r="AJ415"/>
      <c r="AK415"/>
      <c r="AL415"/>
      <c r="AM415"/>
      <c r="AN415"/>
      <c r="AO415"/>
      <c r="AP415"/>
      <c r="AQ415"/>
      <c r="AR415"/>
      <c r="AS415"/>
      <c r="AT415"/>
      <c r="AU415"/>
      <c r="AV415"/>
      <c r="AW415"/>
      <c r="AX415"/>
      <c r="AY415"/>
      <c r="AZ415"/>
      <c r="BA415"/>
      <c r="BB415"/>
      <c r="BC415"/>
      <c r="BD415"/>
      <c r="BE415"/>
      <c r="BF415"/>
      <c r="BG415"/>
      <c r="BH415"/>
      <c r="BI415"/>
      <c r="BJ415"/>
      <c r="BK415"/>
      <c r="BL415"/>
      <c r="BM415"/>
      <c r="BN415"/>
      <c r="BO415"/>
      <c r="BP415"/>
      <c r="BQ415"/>
      <c r="BR415"/>
      <c r="BS415"/>
      <c r="BT415"/>
      <c r="BU415"/>
      <c r="BV415"/>
      <c r="BW415"/>
      <c r="BX415"/>
      <c r="BY415"/>
      <c r="BZ415"/>
      <c r="CA415"/>
      <c r="CB415"/>
      <c r="CC415"/>
      <c r="CD415"/>
      <c r="CE415"/>
      <c r="CF415"/>
      <c r="CG415"/>
      <c r="CH415"/>
      <c r="CI415"/>
      <c r="CJ415"/>
      <c r="CK415"/>
      <c r="CL415"/>
      <c r="CM415"/>
      <c r="CN415"/>
      <c r="CO415"/>
      <c r="CP415"/>
      <c r="CQ415"/>
      <c r="CR415"/>
      <c r="CS415"/>
      <c r="CT415"/>
      <c r="CU415"/>
      <c r="CV415"/>
      <c r="CW415"/>
      <c r="CX415"/>
      <c r="CY415"/>
      <c r="CZ415"/>
    </row>
    <row r="416" spans="1:104" s="29" customFormat="1" x14ac:dyDescent="0.25">
      <c r="A416"/>
      <c r="B416"/>
      <c r="C416" s="198"/>
      <c r="K416"/>
      <c r="L416"/>
      <c r="M416"/>
      <c r="N416"/>
      <c r="O416"/>
      <c r="P416"/>
      <c r="Q416"/>
      <c r="R416"/>
      <c r="S416"/>
      <c r="T416"/>
      <c r="U416"/>
      <c r="V416"/>
      <c r="W416"/>
      <c r="X416"/>
      <c r="Y416"/>
      <c r="Z416"/>
      <c r="AA416"/>
      <c r="AB416"/>
      <c r="AC416"/>
      <c r="AD416"/>
      <c r="AE416"/>
      <c r="AF416"/>
      <c r="AG416"/>
      <c r="AH416"/>
      <c r="AI416"/>
      <c r="AJ416"/>
      <c r="AK416"/>
      <c r="AL416"/>
      <c r="AM416"/>
      <c r="AN416"/>
      <c r="AO416"/>
      <c r="AP416"/>
      <c r="AQ416"/>
      <c r="AR416"/>
      <c r="AS416"/>
      <c r="AT416"/>
      <c r="AU416"/>
      <c r="AV416"/>
      <c r="AW416"/>
      <c r="AX416"/>
      <c r="AY416"/>
      <c r="AZ416"/>
      <c r="BA416"/>
      <c r="BB416"/>
      <c r="BC416"/>
      <c r="BD416"/>
      <c r="BE416"/>
      <c r="BF416"/>
      <c r="BG416"/>
      <c r="BH416"/>
      <c r="BI416"/>
      <c r="BJ416"/>
      <c r="BK416"/>
      <c r="BL416"/>
      <c r="BM416"/>
      <c r="BN416"/>
      <c r="BO416"/>
      <c r="BP416"/>
      <c r="BQ416"/>
      <c r="BR416"/>
      <c r="BS416"/>
      <c r="BT416"/>
      <c r="BU416"/>
      <c r="BV416"/>
      <c r="BW416"/>
      <c r="BX416"/>
      <c r="BY416"/>
      <c r="BZ416"/>
      <c r="CA416"/>
      <c r="CB416"/>
      <c r="CC416"/>
      <c r="CD416"/>
      <c r="CE416"/>
      <c r="CF416"/>
      <c r="CG416"/>
      <c r="CH416"/>
      <c r="CI416"/>
      <c r="CJ416"/>
      <c r="CK416"/>
      <c r="CL416"/>
      <c r="CM416"/>
      <c r="CN416"/>
      <c r="CO416"/>
      <c r="CP416"/>
      <c r="CQ416"/>
      <c r="CR416"/>
      <c r="CS416"/>
      <c r="CT416"/>
      <c r="CU416"/>
      <c r="CV416"/>
      <c r="CW416"/>
      <c r="CX416"/>
      <c r="CY416"/>
      <c r="CZ416"/>
    </row>
    <row r="417" spans="1:104" s="29" customFormat="1" x14ac:dyDescent="0.25">
      <c r="A417"/>
      <c r="B417"/>
      <c r="C417" s="198"/>
      <c r="K417"/>
      <c r="L417"/>
      <c r="M417"/>
      <c r="N417"/>
      <c r="O417"/>
      <c r="P417"/>
      <c r="Q417"/>
      <c r="R417"/>
      <c r="S417"/>
      <c r="T417"/>
      <c r="U417"/>
      <c r="V417"/>
      <c r="W417"/>
      <c r="X417"/>
      <c r="Y417"/>
      <c r="Z417"/>
      <c r="AA417"/>
      <c r="AB417"/>
      <c r="AC417"/>
      <c r="AD417"/>
      <c r="AE417"/>
      <c r="AF417"/>
      <c r="AG417"/>
      <c r="AH417"/>
      <c r="AI417"/>
      <c r="AJ417"/>
      <c r="AK417"/>
      <c r="AL417"/>
      <c r="AM417"/>
      <c r="AN417"/>
      <c r="AO417"/>
      <c r="AP417"/>
      <c r="AQ417"/>
      <c r="AR417"/>
      <c r="AS417"/>
      <c r="AT417"/>
      <c r="AU417"/>
      <c r="AV417"/>
      <c r="AW417"/>
      <c r="AX417"/>
      <c r="AY417"/>
      <c r="AZ417"/>
      <c r="BA417"/>
      <c r="BB417"/>
      <c r="BC417"/>
      <c r="BD417"/>
      <c r="BE417"/>
      <c r="BF417"/>
      <c r="BG417"/>
      <c r="BH417"/>
      <c r="BI417"/>
      <c r="BJ417"/>
      <c r="BK417"/>
      <c r="BL417"/>
      <c r="BM417"/>
      <c r="BN417"/>
      <c r="BO417"/>
      <c r="BP417"/>
      <c r="BQ417"/>
      <c r="BR417"/>
      <c r="BS417"/>
      <c r="BT417"/>
      <c r="BU417"/>
      <c r="BV417"/>
      <c r="BW417"/>
      <c r="BX417"/>
      <c r="BY417"/>
      <c r="BZ417"/>
      <c r="CA417"/>
      <c r="CB417"/>
      <c r="CC417"/>
      <c r="CD417"/>
      <c r="CE417"/>
      <c r="CF417"/>
      <c r="CG417"/>
      <c r="CH417"/>
      <c r="CI417"/>
      <c r="CJ417"/>
      <c r="CK417"/>
      <c r="CL417"/>
      <c r="CM417"/>
      <c r="CN417"/>
      <c r="CO417"/>
      <c r="CP417"/>
      <c r="CQ417"/>
      <c r="CR417"/>
      <c r="CS417"/>
      <c r="CT417"/>
      <c r="CU417"/>
      <c r="CV417"/>
      <c r="CW417"/>
      <c r="CX417"/>
      <c r="CY417"/>
      <c r="CZ417"/>
    </row>
    <row r="418" spans="1:104" s="29" customFormat="1" x14ac:dyDescent="0.25">
      <c r="A418"/>
      <c r="B418"/>
      <c r="C418" s="19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  <c r="AB418"/>
      <c r="AC418"/>
      <c r="AD418"/>
      <c r="AE418"/>
      <c r="AF418"/>
      <c r="AG418"/>
      <c r="AH418"/>
      <c r="AI418"/>
      <c r="AJ418"/>
      <c r="AK418"/>
      <c r="AL418"/>
      <c r="AM418"/>
      <c r="AN418"/>
      <c r="AO418"/>
      <c r="AP418"/>
      <c r="AQ418"/>
      <c r="AR418"/>
      <c r="AS418"/>
      <c r="AT418"/>
      <c r="AU418"/>
      <c r="AV418"/>
      <c r="AW418"/>
      <c r="AX418"/>
      <c r="AY418"/>
      <c r="AZ418"/>
      <c r="BA418"/>
      <c r="BB418"/>
      <c r="BC418"/>
      <c r="BD418"/>
      <c r="BE418"/>
      <c r="BF418"/>
      <c r="BG418"/>
      <c r="BH418"/>
      <c r="BI418"/>
      <c r="BJ418"/>
      <c r="BK418"/>
      <c r="BL418"/>
      <c r="BM418"/>
      <c r="BN418"/>
      <c r="BO418"/>
      <c r="BP418"/>
      <c r="BQ418"/>
      <c r="BR418"/>
      <c r="BS418"/>
      <c r="BT418"/>
      <c r="BU418"/>
      <c r="BV418"/>
      <c r="BW418"/>
      <c r="BX418"/>
      <c r="BY418"/>
      <c r="BZ418"/>
      <c r="CA418"/>
      <c r="CB418"/>
      <c r="CC418"/>
      <c r="CD418"/>
      <c r="CE418"/>
      <c r="CF418"/>
      <c r="CG418"/>
      <c r="CH418"/>
      <c r="CI418"/>
      <c r="CJ418"/>
      <c r="CK418"/>
      <c r="CL418"/>
      <c r="CM418"/>
      <c r="CN418"/>
      <c r="CO418"/>
      <c r="CP418"/>
      <c r="CQ418"/>
      <c r="CR418"/>
      <c r="CS418"/>
      <c r="CT418"/>
      <c r="CU418"/>
      <c r="CV418"/>
      <c r="CW418"/>
      <c r="CX418"/>
      <c r="CY418"/>
      <c r="CZ418"/>
    </row>
    <row r="419" spans="1:104" s="29" customFormat="1" x14ac:dyDescent="0.25">
      <c r="A419"/>
      <c r="B419"/>
      <c r="C419" s="198"/>
      <c r="K419"/>
      <c r="L419"/>
      <c r="M419"/>
      <c r="N419"/>
      <c r="O419"/>
      <c r="P419"/>
      <c r="Q419"/>
      <c r="R419"/>
      <c r="S419"/>
      <c r="T419"/>
      <c r="U419"/>
      <c r="V419"/>
      <c r="W419"/>
      <c r="X419"/>
      <c r="Y419"/>
      <c r="Z419"/>
      <c r="AA419"/>
      <c r="AB419"/>
      <c r="AC419"/>
      <c r="AD419"/>
      <c r="AE419"/>
      <c r="AF419"/>
      <c r="AG419"/>
      <c r="AH419"/>
      <c r="AI419"/>
      <c r="AJ419"/>
      <c r="AK419"/>
      <c r="AL419"/>
      <c r="AM419"/>
      <c r="AN419"/>
      <c r="AO419"/>
      <c r="AP419"/>
      <c r="AQ419"/>
      <c r="AR419"/>
      <c r="AS419"/>
      <c r="AT419"/>
      <c r="AU419"/>
      <c r="AV419"/>
      <c r="AW419"/>
      <c r="AX419"/>
      <c r="AY419"/>
      <c r="AZ419"/>
      <c r="BA419"/>
      <c r="BB419"/>
      <c r="BC419"/>
      <c r="BD419"/>
      <c r="BE419"/>
      <c r="BF419"/>
      <c r="BG419"/>
      <c r="BH419"/>
      <c r="BI419"/>
      <c r="BJ419"/>
      <c r="BK419"/>
      <c r="BL419"/>
      <c r="BM419"/>
      <c r="BN419"/>
      <c r="BO419"/>
      <c r="BP419"/>
      <c r="BQ419"/>
      <c r="BR419"/>
      <c r="BS419"/>
      <c r="BT419"/>
      <c r="BU419"/>
      <c r="BV419"/>
      <c r="BW419"/>
      <c r="BX419"/>
      <c r="BY419"/>
      <c r="BZ419"/>
      <c r="CA419"/>
      <c r="CB419"/>
      <c r="CC419"/>
      <c r="CD419"/>
      <c r="CE419"/>
      <c r="CF419"/>
      <c r="CG419"/>
      <c r="CH419"/>
      <c r="CI419"/>
      <c r="CJ419"/>
      <c r="CK419"/>
      <c r="CL419"/>
      <c r="CM419"/>
      <c r="CN419"/>
      <c r="CO419"/>
      <c r="CP419"/>
      <c r="CQ419"/>
      <c r="CR419"/>
      <c r="CS419"/>
      <c r="CT419"/>
      <c r="CU419"/>
      <c r="CV419"/>
      <c r="CW419"/>
      <c r="CX419"/>
      <c r="CY419"/>
      <c r="CZ419"/>
    </row>
    <row r="420" spans="1:104" s="29" customFormat="1" x14ac:dyDescent="0.25">
      <c r="A420"/>
      <c r="B420"/>
      <c r="C420" s="198"/>
      <c r="K420"/>
      <c r="L420"/>
      <c r="M420"/>
      <c r="N420"/>
      <c r="O420"/>
      <c r="P420"/>
      <c r="Q420"/>
      <c r="R420"/>
      <c r="S420"/>
      <c r="T420"/>
      <c r="U420"/>
      <c r="V420"/>
      <c r="W420"/>
      <c r="X420"/>
      <c r="Y420"/>
      <c r="Z420"/>
      <c r="AA420"/>
      <c r="AB420"/>
      <c r="AC420"/>
      <c r="AD420"/>
      <c r="AE420"/>
      <c r="AF420"/>
      <c r="AG420"/>
      <c r="AH420"/>
      <c r="AI420"/>
      <c r="AJ420"/>
      <c r="AK420"/>
      <c r="AL420"/>
      <c r="AM420"/>
      <c r="AN420"/>
      <c r="AO420"/>
      <c r="AP420"/>
      <c r="AQ420"/>
      <c r="AR420"/>
      <c r="AS420"/>
      <c r="AT420"/>
      <c r="AU420"/>
      <c r="AV420"/>
      <c r="AW420"/>
      <c r="AX420"/>
      <c r="AY420"/>
      <c r="AZ420"/>
      <c r="BA420"/>
      <c r="BB420"/>
      <c r="BC420"/>
      <c r="BD420"/>
      <c r="BE420"/>
      <c r="BF420"/>
      <c r="BG420"/>
      <c r="BH420"/>
      <c r="BI420"/>
      <c r="BJ420"/>
      <c r="BK420"/>
      <c r="BL420"/>
      <c r="BM420"/>
      <c r="BN420"/>
      <c r="BO420"/>
      <c r="BP420"/>
      <c r="BQ420"/>
      <c r="BR420"/>
      <c r="BS420"/>
      <c r="BT420"/>
      <c r="BU420"/>
      <c r="BV420"/>
      <c r="BW420"/>
      <c r="BX420"/>
      <c r="BY420"/>
      <c r="BZ420"/>
      <c r="CA420"/>
      <c r="CB420"/>
      <c r="CC420"/>
      <c r="CD420"/>
      <c r="CE420"/>
      <c r="CF420"/>
      <c r="CG420"/>
      <c r="CH420"/>
      <c r="CI420"/>
      <c r="CJ420"/>
      <c r="CK420"/>
      <c r="CL420"/>
      <c r="CM420"/>
      <c r="CN420"/>
      <c r="CO420"/>
      <c r="CP420"/>
      <c r="CQ420"/>
      <c r="CR420"/>
      <c r="CS420"/>
      <c r="CT420"/>
      <c r="CU420"/>
      <c r="CV420"/>
      <c r="CW420"/>
      <c r="CX420"/>
      <c r="CY420"/>
      <c r="CZ420"/>
    </row>
    <row r="421" spans="1:104" s="29" customFormat="1" x14ac:dyDescent="0.25">
      <c r="A421"/>
      <c r="B421"/>
      <c r="C421" s="198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  <c r="AB421"/>
      <c r="AC421"/>
      <c r="AD421"/>
      <c r="AE421"/>
      <c r="AF421"/>
      <c r="AG421"/>
      <c r="AH421"/>
      <c r="AI421"/>
      <c r="AJ421"/>
      <c r="AK421"/>
      <c r="AL421"/>
      <c r="AM421"/>
      <c r="AN421"/>
      <c r="AO421"/>
      <c r="AP421"/>
      <c r="AQ421"/>
      <c r="AR421"/>
      <c r="AS421"/>
      <c r="AT421"/>
      <c r="AU421"/>
      <c r="AV421"/>
      <c r="AW421"/>
      <c r="AX421"/>
      <c r="AY421"/>
      <c r="AZ421"/>
      <c r="BA421"/>
      <c r="BB421"/>
      <c r="BC421"/>
      <c r="BD421"/>
      <c r="BE421"/>
      <c r="BF421"/>
      <c r="BG421"/>
      <c r="BH421"/>
      <c r="BI421"/>
      <c r="BJ421"/>
      <c r="BK421"/>
      <c r="BL421"/>
      <c r="BM421"/>
      <c r="BN421"/>
      <c r="BO421"/>
      <c r="BP421"/>
      <c r="BQ421"/>
      <c r="BR421"/>
      <c r="BS421"/>
      <c r="BT421"/>
      <c r="BU421"/>
      <c r="BV421"/>
      <c r="BW421"/>
      <c r="BX421"/>
      <c r="BY421"/>
      <c r="BZ421"/>
      <c r="CA421"/>
      <c r="CB421"/>
      <c r="CC421"/>
      <c r="CD421"/>
      <c r="CE421"/>
      <c r="CF421"/>
      <c r="CG421"/>
      <c r="CH421"/>
      <c r="CI421"/>
      <c r="CJ421"/>
      <c r="CK421"/>
      <c r="CL421"/>
      <c r="CM421"/>
      <c r="CN421"/>
      <c r="CO421"/>
      <c r="CP421"/>
      <c r="CQ421"/>
      <c r="CR421"/>
      <c r="CS421"/>
      <c r="CT421"/>
      <c r="CU421"/>
      <c r="CV421"/>
      <c r="CW421"/>
      <c r="CX421"/>
      <c r="CY421"/>
      <c r="CZ421"/>
    </row>
    <row r="422" spans="1:104" s="29" customFormat="1" x14ac:dyDescent="0.25">
      <c r="A422"/>
      <c r="B422"/>
      <c r="C422" s="198"/>
      <c r="K422"/>
      <c r="L422"/>
      <c r="M422"/>
      <c r="N422"/>
      <c r="O422"/>
      <c r="P422"/>
      <c r="Q422"/>
      <c r="R422"/>
      <c r="S422"/>
      <c r="T422"/>
      <c r="U422"/>
      <c r="V422"/>
      <c r="W422"/>
      <c r="X422"/>
      <c r="Y422"/>
      <c r="Z422"/>
      <c r="AA422"/>
      <c r="AB422"/>
      <c r="AC422"/>
      <c r="AD422"/>
      <c r="AE422"/>
      <c r="AF422"/>
      <c r="AG422"/>
      <c r="AH422"/>
      <c r="AI422"/>
      <c r="AJ422"/>
      <c r="AK422"/>
      <c r="AL422"/>
      <c r="AM422"/>
      <c r="AN422"/>
      <c r="AO422"/>
      <c r="AP422"/>
      <c r="AQ422"/>
      <c r="AR422"/>
      <c r="AS422"/>
      <c r="AT422"/>
      <c r="AU422"/>
      <c r="AV422"/>
      <c r="AW422"/>
      <c r="AX422"/>
      <c r="AY422"/>
      <c r="AZ422"/>
      <c r="BA422"/>
      <c r="BB422"/>
      <c r="BC422"/>
      <c r="BD422"/>
      <c r="BE422"/>
      <c r="BF422"/>
      <c r="BG422"/>
      <c r="BH422"/>
      <c r="BI422"/>
      <c r="BJ422"/>
      <c r="BK422"/>
      <c r="BL422"/>
      <c r="BM422"/>
      <c r="BN422"/>
      <c r="BO422"/>
      <c r="BP422"/>
      <c r="BQ422"/>
      <c r="BR422"/>
      <c r="BS422"/>
      <c r="BT422"/>
      <c r="BU422"/>
      <c r="BV422"/>
      <c r="BW422"/>
      <c r="BX422"/>
      <c r="BY422"/>
      <c r="BZ422"/>
      <c r="CA422"/>
      <c r="CB422"/>
      <c r="CC422"/>
      <c r="CD422"/>
      <c r="CE422"/>
      <c r="CF422"/>
      <c r="CG422"/>
      <c r="CH422"/>
      <c r="CI422"/>
      <c r="CJ422"/>
      <c r="CK422"/>
      <c r="CL422"/>
      <c r="CM422"/>
      <c r="CN422"/>
      <c r="CO422"/>
      <c r="CP422"/>
      <c r="CQ422"/>
      <c r="CR422"/>
      <c r="CS422"/>
      <c r="CT422"/>
      <c r="CU422"/>
      <c r="CV422"/>
      <c r="CW422"/>
      <c r="CX422"/>
      <c r="CY422"/>
      <c r="CZ422"/>
    </row>
    <row r="423" spans="1:104" s="29" customFormat="1" x14ac:dyDescent="0.25">
      <c r="A423"/>
      <c r="B423"/>
      <c r="C423" s="198"/>
      <c r="K423"/>
      <c r="L423"/>
      <c r="M423"/>
      <c r="N423"/>
      <c r="O423"/>
      <c r="P423"/>
      <c r="Q423"/>
      <c r="R423"/>
      <c r="S423"/>
      <c r="T423"/>
      <c r="U423"/>
      <c r="V423"/>
      <c r="W423"/>
      <c r="X423"/>
      <c r="Y423"/>
      <c r="Z423"/>
      <c r="AA423"/>
      <c r="AB423"/>
      <c r="AC423"/>
      <c r="AD423"/>
      <c r="AE423"/>
      <c r="AF423"/>
      <c r="AG423"/>
      <c r="AH423"/>
      <c r="AI423"/>
      <c r="AJ423"/>
      <c r="AK423"/>
      <c r="AL423"/>
      <c r="AM423"/>
      <c r="AN423"/>
      <c r="AO423"/>
      <c r="AP423"/>
      <c r="AQ423"/>
      <c r="AR423"/>
      <c r="AS423"/>
      <c r="AT423"/>
      <c r="AU423"/>
      <c r="AV423"/>
      <c r="AW423"/>
      <c r="AX423"/>
      <c r="AY423"/>
      <c r="AZ423"/>
      <c r="BA423"/>
      <c r="BB423"/>
      <c r="BC423"/>
      <c r="BD423"/>
      <c r="BE423"/>
      <c r="BF423"/>
      <c r="BG423"/>
      <c r="BH423"/>
      <c r="BI423"/>
      <c r="BJ423"/>
      <c r="BK423"/>
      <c r="BL423"/>
      <c r="BM423"/>
      <c r="BN423"/>
      <c r="BO423"/>
      <c r="BP423"/>
      <c r="BQ423"/>
      <c r="BR423"/>
      <c r="BS423"/>
      <c r="BT423"/>
      <c r="BU423"/>
      <c r="BV423"/>
      <c r="BW423"/>
      <c r="BX423"/>
      <c r="BY423"/>
      <c r="BZ423"/>
      <c r="CA423"/>
      <c r="CB423"/>
      <c r="CC423"/>
      <c r="CD423"/>
      <c r="CE423"/>
      <c r="CF423"/>
      <c r="CG423"/>
      <c r="CH423"/>
      <c r="CI423"/>
      <c r="CJ423"/>
      <c r="CK423"/>
      <c r="CL423"/>
      <c r="CM423"/>
      <c r="CN423"/>
      <c r="CO423"/>
      <c r="CP423"/>
      <c r="CQ423"/>
      <c r="CR423"/>
      <c r="CS423"/>
      <c r="CT423"/>
      <c r="CU423"/>
      <c r="CV423"/>
      <c r="CW423"/>
      <c r="CX423"/>
      <c r="CY423"/>
      <c r="CZ423"/>
    </row>
    <row r="424" spans="1:104" s="29" customFormat="1" x14ac:dyDescent="0.25">
      <c r="A424"/>
      <c r="B424"/>
      <c r="C424" s="198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  <c r="AB424"/>
      <c r="AC424"/>
      <c r="AD424"/>
      <c r="AE424"/>
      <c r="AF424"/>
      <c r="AG424"/>
      <c r="AH424"/>
      <c r="AI424"/>
      <c r="AJ424"/>
      <c r="AK424"/>
      <c r="AL424"/>
      <c r="AM424"/>
      <c r="AN424"/>
      <c r="AO424"/>
      <c r="AP424"/>
      <c r="AQ424"/>
      <c r="AR424"/>
      <c r="AS424"/>
      <c r="AT424"/>
      <c r="AU424"/>
      <c r="AV424"/>
      <c r="AW424"/>
      <c r="AX424"/>
      <c r="AY424"/>
      <c r="AZ424"/>
      <c r="BA424"/>
      <c r="BB424"/>
      <c r="BC424"/>
      <c r="BD424"/>
      <c r="BE424"/>
      <c r="BF424"/>
      <c r="BG424"/>
      <c r="BH424"/>
      <c r="BI424"/>
      <c r="BJ424"/>
      <c r="BK424"/>
      <c r="BL424"/>
      <c r="BM424"/>
      <c r="BN424"/>
      <c r="BO424"/>
      <c r="BP424"/>
      <c r="BQ424"/>
      <c r="BR424"/>
      <c r="BS424"/>
      <c r="BT424"/>
      <c r="BU424"/>
      <c r="BV424"/>
      <c r="BW424"/>
      <c r="BX424"/>
      <c r="BY424"/>
      <c r="BZ424"/>
      <c r="CA424"/>
      <c r="CB424"/>
      <c r="CC424"/>
      <c r="CD424"/>
      <c r="CE424"/>
      <c r="CF424"/>
      <c r="CG424"/>
      <c r="CH424"/>
      <c r="CI424"/>
      <c r="CJ424"/>
      <c r="CK424"/>
      <c r="CL424"/>
      <c r="CM424"/>
      <c r="CN424"/>
      <c r="CO424"/>
      <c r="CP424"/>
      <c r="CQ424"/>
      <c r="CR424"/>
      <c r="CS424"/>
      <c r="CT424"/>
      <c r="CU424"/>
      <c r="CV424"/>
      <c r="CW424"/>
      <c r="CX424"/>
      <c r="CY424"/>
      <c r="CZ424"/>
    </row>
    <row r="425" spans="1:104" s="29" customFormat="1" x14ac:dyDescent="0.25">
      <c r="A425"/>
      <c r="B425"/>
      <c r="C425" s="198"/>
      <c r="K425"/>
      <c r="L425"/>
      <c r="M425"/>
      <c r="N425"/>
      <c r="O425"/>
      <c r="P425"/>
      <c r="Q425"/>
      <c r="R425"/>
      <c r="S425"/>
      <c r="T425"/>
      <c r="U425"/>
      <c r="V425"/>
      <c r="W425"/>
      <c r="X425"/>
      <c r="Y425"/>
      <c r="Z425"/>
      <c r="AA425"/>
      <c r="AB425"/>
      <c r="AC425"/>
      <c r="AD425"/>
      <c r="AE425"/>
      <c r="AF425"/>
      <c r="AG425"/>
      <c r="AH425"/>
      <c r="AI425"/>
      <c r="AJ425"/>
      <c r="AK425"/>
      <c r="AL425"/>
      <c r="AM425"/>
      <c r="AN425"/>
      <c r="AO425"/>
      <c r="AP425"/>
      <c r="AQ425"/>
      <c r="AR425"/>
      <c r="AS425"/>
      <c r="AT425"/>
      <c r="AU425"/>
      <c r="AV425"/>
      <c r="AW425"/>
      <c r="AX425"/>
      <c r="AY425"/>
      <c r="AZ425"/>
      <c r="BA425"/>
      <c r="BB425"/>
      <c r="BC425"/>
      <c r="BD425"/>
      <c r="BE425"/>
      <c r="BF425"/>
      <c r="BG425"/>
      <c r="BH425"/>
      <c r="BI425"/>
      <c r="BJ425"/>
      <c r="BK425"/>
      <c r="BL425"/>
      <c r="BM425"/>
      <c r="BN425"/>
      <c r="BO425"/>
      <c r="BP425"/>
      <c r="BQ425"/>
      <c r="BR425"/>
      <c r="BS425"/>
      <c r="BT425"/>
      <c r="BU425"/>
      <c r="BV425"/>
      <c r="BW425"/>
      <c r="BX425"/>
      <c r="BY425"/>
      <c r="BZ425"/>
      <c r="CA425"/>
      <c r="CB425"/>
      <c r="CC425"/>
      <c r="CD425"/>
      <c r="CE425"/>
      <c r="CF425"/>
      <c r="CG425"/>
      <c r="CH425"/>
      <c r="CI425"/>
      <c r="CJ425"/>
      <c r="CK425"/>
      <c r="CL425"/>
      <c r="CM425"/>
      <c r="CN425"/>
      <c r="CO425"/>
      <c r="CP425"/>
      <c r="CQ425"/>
      <c r="CR425"/>
      <c r="CS425"/>
      <c r="CT425"/>
      <c r="CU425"/>
      <c r="CV425"/>
      <c r="CW425"/>
      <c r="CX425"/>
      <c r="CY425"/>
      <c r="CZ425"/>
    </row>
    <row r="426" spans="1:104" s="29" customFormat="1" x14ac:dyDescent="0.25">
      <c r="A426"/>
      <c r="B426"/>
      <c r="C426" s="198"/>
      <c r="K426"/>
      <c r="L426"/>
      <c r="M426"/>
      <c r="N426"/>
      <c r="O426"/>
      <c r="P426"/>
      <c r="Q426"/>
      <c r="R426"/>
      <c r="S426"/>
      <c r="T426"/>
      <c r="U426"/>
      <c r="V426"/>
      <c r="W426"/>
      <c r="X426"/>
      <c r="Y426"/>
      <c r="Z426"/>
      <c r="AA426"/>
      <c r="AB426"/>
      <c r="AC426"/>
      <c r="AD426"/>
      <c r="AE426"/>
      <c r="AF426"/>
      <c r="AG426"/>
      <c r="AH426"/>
      <c r="AI426"/>
      <c r="AJ426"/>
      <c r="AK426"/>
      <c r="AL426"/>
      <c r="AM426"/>
      <c r="AN426"/>
      <c r="AO426"/>
      <c r="AP426"/>
      <c r="AQ426"/>
      <c r="AR426"/>
      <c r="AS426"/>
      <c r="AT426"/>
      <c r="AU426"/>
      <c r="AV426"/>
      <c r="AW426"/>
      <c r="AX426"/>
      <c r="AY426"/>
      <c r="AZ426"/>
      <c r="BA426"/>
      <c r="BB426"/>
      <c r="BC426"/>
      <c r="BD426"/>
      <c r="BE426"/>
      <c r="BF426"/>
      <c r="BG426"/>
      <c r="BH426"/>
      <c r="BI426"/>
      <c r="BJ426"/>
      <c r="BK426"/>
      <c r="BL426"/>
      <c r="BM426"/>
      <c r="BN426"/>
      <c r="BO426"/>
      <c r="BP426"/>
      <c r="BQ426"/>
      <c r="BR426"/>
      <c r="BS426"/>
      <c r="BT426"/>
      <c r="BU426"/>
      <c r="BV426"/>
      <c r="BW426"/>
      <c r="BX426"/>
      <c r="BY426"/>
      <c r="BZ426"/>
      <c r="CA426"/>
      <c r="CB426"/>
      <c r="CC426"/>
      <c r="CD426"/>
      <c r="CE426"/>
      <c r="CF426"/>
      <c r="CG426"/>
      <c r="CH426"/>
      <c r="CI426"/>
      <c r="CJ426"/>
      <c r="CK426"/>
      <c r="CL426"/>
      <c r="CM426"/>
      <c r="CN426"/>
      <c r="CO426"/>
      <c r="CP426"/>
      <c r="CQ426"/>
      <c r="CR426"/>
      <c r="CS426"/>
      <c r="CT426"/>
      <c r="CU426"/>
      <c r="CV426"/>
      <c r="CW426"/>
      <c r="CX426"/>
      <c r="CY426"/>
      <c r="CZ426"/>
    </row>
    <row r="427" spans="1:104" s="29" customFormat="1" x14ac:dyDescent="0.25">
      <c r="A427"/>
      <c r="B427"/>
      <c r="C427" s="198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  <c r="AB427"/>
      <c r="AC427"/>
      <c r="AD427"/>
      <c r="AE427"/>
      <c r="AF427"/>
      <c r="AG427"/>
      <c r="AH427"/>
      <c r="AI427"/>
      <c r="AJ427"/>
      <c r="AK427"/>
      <c r="AL427"/>
      <c r="AM427"/>
      <c r="AN427"/>
      <c r="AO427"/>
      <c r="AP427"/>
      <c r="AQ427"/>
      <c r="AR427"/>
      <c r="AS427"/>
      <c r="AT427"/>
      <c r="AU427"/>
      <c r="AV427"/>
      <c r="AW427"/>
      <c r="AX427"/>
      <c r="AY427"/>
      <c r="AZ427"/>
      <c r="BA427"/>
      <c r="BB427"/>
      <c r="BC427"/>
      <c r="BD427"/>
      <c r="BE427"/>
      <c r="BF427"/>
      <c r="BG427"/>
      <c r="BH427"/>
      <c r="BI427"/>
      <c r="BJ427"/>
      <c r="BK427"/>
      <c r="BL427"/>
      <c r="BM427"/>
      <c r="BN427"/>
      <c r="BO427"/>
      <c r="BP427"/>
      <c r="BQ427"/>
      <c r="BR427"/>
      <c r="BS427"/>
      <c r="BT427"/>
      <c r="BU427"/>
      <c r="BV427"/>
      <c r="BW427"/>
      <c r="BX427"/>
      <c r="BY427"/>
      <c r="BZ427"/>
      <c r="CA427"/>
      <c r="CB427"/>
      <c r="CC427"/>
      <c r="CD427"/>
      <c r="CE427"/>
      <c r="CF427"/>
      <c r="CG427"/>
      <c r="CH427"/>
      <c r="CI427"/>
      <c r="CJ427"/>
      <c r="CK427"/>
      <c r="CL427"/>
      <c r="CM427"/>
      <c r="CN427"/>
      <c r="CO427"/>
      <c r="CP427"/>
      <c r="CQ427"/>
      <c r="CR427"/>
      <c r="CS427"/>
      <c r="CT427"/>
      <c r="CU427"/>
      <c r="CV427"/>
      <c r="CW427"/>
      <c r="CX427"/>
      <c r="CY427"/>
      <c r="CZ427"/>
    </row>
    <row r="428" spans="1:104" s="29" customFormat="1" x14ac:dyDescent="0.25">
      <c r="A428"/>
      <c r="B428"/>
      <c r="C428" s="198"/>
      <c r="K428"/>
      <c r="L428"/>
      <c r="M428"/>
      <c r="N428"/>
      <c r="O428"/>
      <c r="P428"/>
      <c r="Q428"/>
      <c r="R428"/>
      <c r="S428"/>
      <c r="T428"/>
      <c r="U428"/>
      <c r="V428"/>
      <c r="W428"/>
      <c r="X428"/>
      <c r="Y428"/>
      <c r="Z428"/>
      <c r="AA428"/>
      <c r="AB428"/>
      <c r="AC428"/>
      <c r="AD428"/>
      <c r="AE428"/>
      <c r="AF428"/>
      <c r="AG428"/>
      <c r="AH428"/>
      <c r="AI428"/>
      <c r="AJ428"/>
      <c r="AK428"/>
      <c r="AL428"/>
      <c r="AM428"/>
      <c r="AN428"/>
      <c r="AO428"/>
      <c r="AP428"/>
      <c r="AQ428"/>
      <c r="AR428"/>
      <c r="AS428"/>
      <c r="AT428"/>
      <c r="AU428"/>
      <c r="AV428"/>
      <c r="AW428"/>
      <c r="AX428"/>
      <c r="AY428"/>
      <c r="AZ428"/>
      <c r="BA428"/>
      <c r="BB428"/>
      <c r="BC428"/>
      <c r="BD428"/>
      <c r="BE428"/>
      <c r="BF428"/>
      <c r="BG428"/>
      <c r="BH428"/>
      <c r="BI428"/>
      <c r="BJ428"/>
      <c r="BK428"/>
      <c r="BL428"/>
      <c r="BM428"/>
      <c r="BN428"/>
      <c r="BO428"/>
      <c r="BP428"/>
      <c r="BQ428"/>
      <c r="BR428"/>
      <c r="BS428"/>
      <c r="BT428"/>
      <c r="BU428"/>
      <c r="BV428"/>
      <c r="BW428"/>
      <c r="BX428"/>
      <c r="BY428"/>
      <c r="BZ428"/>
      <c r="CA428"/>
      <c r="CB428"/>
      <c r="CC428"/>
      <c r="CD428"/>
      <c r="CE428"/>
      <c r="CF428"/>
      <c r="CG428"/>
      <c r="CH428"/>
      <c r="CI428"/>
      <c r="CJ428"/>
      <c r="CK428"/>
      <c r="CL428"/>
      <c r="CM428"/>
      <c r="CN428"/>
      <c r="CO428"/>
      <c r="CP428"/>
      <c r="CQ428"/>
      <c r="CR428"/>
      <c r="CS428"/>
      <c r="CT428"/>
      <c r="CU428"/>
      <c r="CV428"/>
      <c r="CW428"/>
      <c r="CX428"/>
      <c r="CY428"/>
      <c r="CZ428"/>
    </row>
    <row r="429" spans="1:104" s="29" customFormat="1" x14ac:dyDescent="0.25">
      <c r="A429"/>
      <c r="B429"/>
      <c r="C429" s="198"/>
      <c r="K429"/>
      <c r="L429"/>
      <c r="M429"/>
      <c r="N429"/>
      <c r="O429"/>
      <c r="P429"/>
      <c r="Q429"/>
      <c r="R429"/>
      <c r="S429"/>
      <c r="T429"/>
      <c r="U429"/>
      <c r="V429"/>
      <c r="W429"/>
      <c r="X429"/>
      <c r="Y429"/>
      <c r="Z429"/>
      <c r="AA429"/>
      <c r="AB429"/>
      <c r="AC429"/>
      <c r="AD429"/>
      <c r="AE429"/>
      <c r="AF429"/>
      <c r="AG429"/>
      <c r="AH429"/>
      <c r="AI429"/>
      <c r="AJ429"/>
      <c r="AK429"/>
      <c r="AL429"/>
      <c r="AM429"/>
      <c r="AN429"/>
      <c r="AO429"/>
      <c r="AP429"/>
      <c r="AQ429"/>
      <c r="AR429"/>
      <c r="AS429"/>
      <c r="AT429"/>
      <c r="AU429"/>
      <c r="AV429"/>
      <c r="AW429"/>
      <c r="AX429"/>
      <c r="AY429"/>
      <c r="AZ429"/>
      <c r="BA429"/>
      <c r="BB429"/>
      <c r="BC429"/>
      <c r="BD429"/>
      <c r="BE429"/>
      <c r="BF429"/>
      <c r="BG429"/>
      <c r="BH429"/>
      <c r="BI429"/>
      <c r="BJ429"/>
      <c r="BK429"/>
      <c r="BL429"/>
      <c r="BM429"/>
      <c r="BN429"/>
      <c r="BO429"/>
      <c r="BP429"/>
      <c r="BQ429"/>
      <c r="BR429"/>
      <c r="BS429"/>
      <c r="BT429"/>
      <c r="BU429"/>
      <c r="BV429"/>
      <c r="BW429"/>
      <c r="BX429"/>
      <c r="BY429"/>
      <c r="BZ429"/>
      <c r="CA429"/>
      <c r="CB429"/>
      <c r="CC429"/>
      <c r="CD429"/>
      <c r="CE429"/>
      <c r="CF429"/>
      <c r="CG429"/>
      <c r="CH429"/>
      <c r="CI429"/>
      <c r="CJ429"/>
      <c r="CK429"/>
      <c r="CL429"/>
      <c r="CM429"/>
      <c r="CN429"/>
      <c r="CO429"/>
      <c r="CP429"/>
      <c r="CQ429"/>
      <c r="CR429"/>
      <c r="CS429"/>
      <c r="CT429"/>
      <c r="CU429"/>
      <c r="CV429"/>
      <c r="CW429"/>
      <c r="CX429"/>
      <c r="CY429"/>
      <c r="CZ429"/>
    </row>
    <row r="430" spans="1:104" s="29" customFormat="1" x14ac:dyDescent="0.25">
      <c r="A430"/>
      <c r="B430"/>
      <c r="C430" s="198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  <c r="AB430"/>
      <c r="AC430"/>
      <c r="AD430"/>
      <c r="AE430"/>
      <c r="AF430"/>
      <c r="AG430"/>
      <c r="AH430"/>
      <c r="AI430"/>
      <c r="AJ430"/>
      <c r="AK430"/>
      <c r="AL430"/>
      <c r="AM430"/>
      <c r="AN430"/>
      <c r="AO430"/>
      <c r="AP430"/>
      <c r="AQ430"/>
      <c r="AR430"/>
      <c r="AS430"/>
      <c r="AT430"/>
      <c r="AU430"/>
      <c r="AV430"/>
      <c r="AW430"/>
      <c r="AX430"/>
      <c r="AY430"/>
      <c r="AZ430"/>
      <c r="BA430"/>
      <c r="BB430"/>
      <c r="BC430"/>
      <c r="BD430"/>
      <c r="BE430"/>
      <c r="BF430"/>
      <c r="BG430"/>
      <c r="BH430"/>
      <c r="BI430"/>
      <c r="BJ430"/>
      <c r="BK430"/>
      <c r="BL430"/>
      <c r="BM430"/>
      <c r="BN430"/>
      <c r="BO430"/>
      <c r="BP430"/>
      <c r="BQ430"/>
      <c r="BR430"/>
      <c r="BS430"/>
      <c r="BT430"/>
      <c r="BU430"/>
      <c r="BV430"/>
      <c r="BW430"/>
      <c r="BX430"/>
      <c r="BY430"/>
      <c r="BZ430"/>
      <c r="CA430"/>
      <c r="CB430"/>
      <c r="CC430"/>
      <c r="CD430"/>
      <c r="CE430"/>
      <c r="CF430"/>
      <c r="CG430"/>
      <c r="CH430"/>
      <c r="CI430"/>
      <c r="CJ430"/>
      <c r="CK430"/>
      <c r="CL430"/>
      <c r="CM430"/>
      <c r="CN430"/>
      <c r="CO430"/>
      <c r="CP430"/>
      <c r="CQ430"/>
      <c r="CR430"/>
      <c r="CS430"/>
      <c r="CT430"/>
      <c r="CU430"/>
      <c r="CV430"/>
      <c r="CW430"/>
      <c r="CX430"/>
      <c r="CY430"/>
      <c r="CZ430"/>
    </row>
    <row r="431" spans="1:104" s="29" customFormat="1" x14ac:dyDescent="0.25">
      <c r="A431"/>
      <c r="B431"/>
      <c r="C431" s="198"/>
      <c r="K431"/>
      <c r="L431"/>
      <c r="M431"/>
      <c r="N431"/>
      <c r="O431"/>
      <c r="P431"/>
      <c r="Q431"/>
      <c r="R431"/>
      <c r="S431"/>
      <c r="T431"/>
      <c r="U431"/>
      <c r="V431"/>
      <c r="W431"/>
      <c r="X431"/>
      <c r="Y431"/>
      <c r="Z431"/>
      <c r="AA431"/>
      <c r="AB431"/>
      <c r="AC431"/>
      <c r="AD431"/>
      <c r="AE431"/>
      <c r="AF431"/>
      <c r="AG431"/>
      <c r="AH431"/>
      <c r="AI431"/>
      <c r="AJ431"/>
      <c r="AK431"/>
      <c r="AL431"/>
      <c r="AM431"/>
      <c r="AN431"/>
      <c r="AO431"/>
      <c r="AP431"/>
      <c r="AQ431"/>
      <c r="AR431"/>
      <c r="AS431"/>
      <c r="AT431"/>
      <c r="AU431"/>
      <c r="AV431"/>
      <c r="AW431"/>
      <c r="AX431"/>
      <c r="AY431"/>
      <c r="AZ431"/>
      <c r="BA431"/>
      <c r="BB431"/>
      <c r="BC431"/>
      <c r="BD431"/>
      <c r="BE431"/>
      <c r="BF431"/>
      <c r="BG431"/>
      <c r="BH431"/>
      <c r="BI431"/>
      <c r="BJ431"/>
      <c r="BK431"/>
      <c r="BL431"/>
      <c r="BM431"/>
      <c r="BN431"/>
      <c r="BO431"/>
      <c r="BP431"/>
      <c r="BQ431"/>
      <c r="BR431"/>
      <c r="BS431"/>
      <c r="BT431"/>
      <c r="BU431"/>
      <c r="BV431"/>
      <c r="BW431"/>
      <c r="BX431"/>
      <c r="BY431"/>
      <c r="BZ431"/>
      <c r="CA431"/>
      <c r="CB431"/>
      <c r="CC431"/>
      <c r="CD431"/>
      <c r="CE431"/>
      <c r="CF431"/>
      <c r="CG431"/>
      <c r="CH431"/>
      <c r="CI431"/>
      <c r="CJ431"/>
      <c r="CK431"/>
      <c r="CL431"/>
      <c r="CM431"/>
      <c r="CN431"/>
      <c r="CO431"/>
      <c r="CP431"/>
      <c r="CQ431"/>
      <c r="CR431"/>
      <c r="CS431"/>
      <c r="CT431"/>
      <c r="CU431"/>
      <c r="CV431"/>
      <c r="CW431"/>
      <c r="CX431"/>
      <c r="CY431"/>
      <c r="CZ431"/>
    </row>
    <row r="432" spans="1:104" s="29" customFormat="1" x14ac:dyDescent="0.25">
      <c r="A432"/>
      <c r="B432"/>
      <c r="C432" s="198"/>
      <c r="K432"/>
      <c r="L432"/>
      <c r="M432"/>
      <c r="N432"/>
      <c r="O432"/>
      <c r="P432"/>
      <c r="Q432"/>
      <c r="R432"/>
      <c r="S432"/>
      <c r="T432"/>
      <c r="U432"/>
      <c r="V432"/>
      <c r="W432"/>
      <c r="X432"/>
      <c r="Y432"/>
      <c r="Z432"/>
      <c r="AA432"/>
      <c r="AB432"/>
      <c r="AC432"/>
      <c r="AD432"/>
      <c r="AE432"/>
      <c r="AF432"/>
      <c r="AG432"/>
      <c r="AH432"/>
      <c r="AI432"/>
      <c r="AJ432"/>
      <c r="AK432"/>
      <c r="AL432"/>
      <c r="AM432"/>
      <c r="AN432"/>
      <c r="AO432"/>
      <c r="AP432"/>
      <c r="AQ432"/>
      <c r="AR432"/>
      <c r="AS432"/>
      <c r="AT432"/>
      <c r="AU432"/>
      <c r="AV432"/>
      <c r="AW432"/>
      <c r="AX432"/>
      <c r="AY432"/>
      <c r="AZ432"/>
      <c r="BA432"/>
      <c r="BB432"/>
      <c r="BC432"/>
      <c r="BD432"/>
      <c r="BE432"/>
      <c r="BF432"/>
      <c r="BG432"/>
      <c r="BH432"/>
      <c r="BI432"/>
      <c r="BJ432"/>
      <c r="BK432"/>
      <c r="BL432"/>
      <c r="BM432"/>
      <c r="BN432"/>
      <c r="BO432"/>
      <c r="BP432"/>
      <c r="BQ432"/>
      <c r="BR432"/>
      <c r="BS432"/>
      <c r="BT432"/>
      <c r="BU432"/>
      <c r="BV432"/>
      <c r="BW432"/>
      <c r="BX432"/>
      <c r="BY432"/>
      <c r="BZ432"/>
      <c r="CA432"/>
      <c r="CB432"/>
      <c r="CC432"/>
      <c r="CD432"/>
      <c r="CE432"/>
      <c r="CF432"/>
      <c r="CG432"/>
      <c r="CH432"/>
      <c r="CI432"/>
      <c r="CJ432"/>
      <c r="CK432"/>
      <c r="CL432"/>
      <c r="CM432"/>
      <c r="CN432"/>
      <c r="CO432"/>
      <c r="CP432"/>
      <c r="CQ432"/>
      <c r="CR432"/>
      <c r="CS432"/>
      <c r="CT432"/>
      <c r="CU432"/>
      <c r="CV432"/>
      <c r="CW432"/>
      <c r="CX432"/>
      <c r="CY432"/>
      <c r="CZ432"/>
    </row>
  </sheetData>
  <pageMargins left="0.39370078740157483" right="0.19685039370078741" top="0.39370078740157483" bottom="0.19685039370078741" header="0.31496062992125984" footer="0.31496062992125984"/>
  <pageSetup paperSize="9" scale="73" orientation="landscape" r:id="rId1"/>
  <rowBreaks count="2" manualBreakCount="2">
    <brk id="64" max="20" man="1"/>
    <brk id="107" max="15" man="1"/>
  </rowBreaks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5911BC-4B49-46B3-BA2E-A9A25EF1F3F0}">
  <dimension ref="A1:CZ431"/>
  <sheetViews>
    <sheetView zoomScaleNormal="100" workbookViewId="0">
      <pane ySplit="3" topLeftCell="A48" activePane="bottomLeft" state="frozen"/>
      <selection pane="bottomLeft" activeCell="J114" sqref="J114"/>
    </sheetView>
  </sheetViews>
  <sheetFormatPr defaultColWidth="9.140625" defaultRowHeight="15" x14ac:dyDescent="0.25"/>
  <cols>
    <col min="1" max="1" width="4.5703125" customWidth="1"/>
    <col min="2" max="2" width="37.85546875" customWidth="1"/>
    <col min="3" max="3" width="7.5703125" style="198" hidden="1" customWidth="1"/>
    <col min="4" max="4" width="13.5703125" style="33" customWidth="1"/>
    <col min="5" max="5" width="10.5703125" style="29" customWidth="1"/>
    <col min="6" max="6" width="10.7109375" style="29" customWidth="1"/>
    <col min="7" max="7" width="10.5703125" style="29" customWidth="1"/>
    <col min="8" max="8" width="9.42578125" style="29" bestFit="1" customWidth="1"/>
    <col min="9" max="10" width="10.5703125" style="29" customWidth="1"/>
    <col min="11" max="11" width="43" bestFit="1" customWidth="1"/>
    <col min="225" max="225" width="4.5703125" customWidth="1"/>
    <col min="226" max="226" width="37.85546875" customWidth="1"/>
    <col min="227" max="227" width="6.140625" customWidth="1"/>
    <col min="228" max="233" width="11.42578125" customWidth="1"/>
    <col min="234" max="245" width="5.85546875" customWidth="1"/>
    <col min="246" max="246" width="3.5703125" customWidth="1"/>
    <col min="247" max="247" width="5.42578125" customWidth="1"/>
    <col min="248" max="258" width="10.5703125" customWidth="1"/>
    <col min="259" max="259" width="10.5703125" bestFit="1" customWidth="1"/>
    <col min="260" max="260" width="11.42578125" customWidth="1"/>
    <col min="261" max="261" width="4.5703125" customWidth="1"/>
    <col min="262" max="262" width="11.42578125" customWidth="1"/>
    <col min="481" max="481" width="4.5703125" customWidth="1"/>
    <col min="482" max="482" width="37.85546875" customWidth="1"/>
    <col min="483" max="483" width="6.140625" customWidth="1"/>
    <col min="484" max="489" width="11.42578125" customWidth="1"/>
    <col min="490" max="501" width="5.85546875" customWidth="1"/>
    <col min="502" max="502" width="3.5703125" customWidth="1"/>
    <col min="503" max="503" width="5.42578125" customWidth="1"/>
    <col min="504" max="514" width="10.5703125" customWidth="1"/>
    <col min="515" max="515" width="10.5703125" bestFit="1" customWidth="1"/>
    <col min="516" max="516" width="11.42578125" customWidth="1"/>
    <col min="517" max="517" width="4.5703125" customWidth="1"/>
    <col min="518" max="518" width="11.42578125" customWidth="1"/>
    <col min="737" max="737" width="4.5703125" customWidth="1"/>
    <col min="738" max="738" width="37.85546875" customWidth="1"/>
    <col min="739" max="739" width="6.140625" customWidth="1"/>
    <col min="740" max="745" width="11.42578125" customWidth="1"/>
    <col min="746" max="757" width="5.85546875" customWidth="1"/>
    <col min="758" max="758" width="3.5703125" customWidth="1"/>
    <col min="759" max="759" width="5.42578125" customWidth="1"/>
    <col min="760" max="770" width="10.5703125" customWidth="1"/>
    <col min="771" max="771" width="10.5703125" bestFit="1" customWidth="1"/>
    <col min="772" max="772" width="11.42578125" customWidth="1"/>
    <col min="773" max="773" width="4.5703125" customWidth="1"/>
    <col min="774" max="774" width="11.42578125" customWidth="1"/>
    <col min="993" max="993" width="4.5703125" customWidth="1"/>
    <col min="994" max="994" width="37.85546875" customWidth="1"/>
    <col min="995" max="995" width="6.140625" customWidth="1"/>
    <col min="996" max="1001" width="11.42578125" customWidth="1"/>
    <col min="1002" max="1013" width="5.85546875" customWidth="1"/>
    <col min="1014" max="1014" width="3.5703125" customWidth="1"/>
    <col min="1015" max="1015" width="5.42578125" customWidth="1"/>
    <col min="1016" max="1026" width="10.5703125" customWidth="1"/>
    <col min="1027" max="1027" width="10.5703125" bestFit="1" customWidth="1"/>
    <col min="1028" max="1028" width="11.42578125" customWidth="1"/>
    <col min="1029" max="1029" width="4.5703125" customWidth="1"/>
    <col min="1030" max="1030" width="11.42578125" customWidth="1"/>
    <col min="1249" max="1249" width="4.5703125" customWidth="1"/>
    <col min="1250" max="1250" width="37.85546875" customWidth="1"/>
    <col min="1251" max="1251" width="6.140625" customWidth="1"/>
    <col min="1252" max="1257" width="11.42578125" customWidth="1"/>
    <col min="1258" max="1269" width="5.85546875" customWidth="1"/>
    <col min="1270" max="1270" width="3.5703125" customWidth="1"/>
    <col min="1271" max="1271" width="5.42578125" customWidth="1"/>
    <col min="1272" max="1282" width="10.5703125" customWidth="1"/>
    <col min="1283" max="1283" width="10.5703125" bestFit="1" customWidth="1"/>
    <col min="1284" max="1284" width="11.42578125" customWidth="1"/>
    <col min="1285" max="1285" width="4.5703125" customWidth="1"/>
    <col min="1286" max="1286" width="11.42578125" customWidth="1"/>
    <col min="1505" max="1505" width="4.5703125" customWidth="1"/>
    <col min="1506" max="1506" width="37.85546875" customWidth="1"/>
    <col min="1507" max="1507" width="6.140625" customWidth="1"/>
    <col min="1508" max="1513" width="11.42578125" customWidth="1"/>
    <col min="1514" max="1525" width="5.85546875" customWidth="1"/>
    <col min="1526" max="1526" width="3.5703125" customWidth="1"/>
    <col min="1527" max="1527" width="5.42578125" customWidth="1"/>
    <col min="1528" max="1538" width="10.5703125" customWidth="1"/>
    <col min="1539" max="1539" width="10.5703125" bestFit="1" customWidth="1"/>
    <col min="1540" max="1540" width="11.42578125" customWidth="1"/>
    <col min="1541" max="1541" width="4.5703125" customWidth="1"/>
    <col min="1542" max="1542" width="11.42578125" customWidth="1"/>
    <col min="1761" max="1761" width="4.5703125" customWidth="1"/>
    <col min="1762" max="1762" width="37.85546875" customWidth="1"/>
    <col min="1763" max="1763" width="6.140625" customWidth="1"/>
    <col min="1764" max="1769" width="11.42578125" customWidth="1"/>
    <col min="1770" max="1781" width="5.85546875" customWidth="1"/>
    <col min="1782" max="1782" width="3.5703125" customWidth="1"/>
    <col min="1783" max="1783" width="5.42578125" customWidth="1"/>
    <col min="1784" max="1794" width="10.5703125" customWidth="1"/>
    <col min="1795" max="1795" width="10.5703125" bestFit="1" customWidth="1"/>
    <col min="1796" max="1796" width="11.42578125" customWidth="1"/>
    <col min="1797" max="1797" width="4.5703125" customWidth="1"/>
    <col min="1798" max="1798" width="11.42578125" customWidth="1"/>
    <col min="2017" max="2017" width="4.5703125" customWidth="1"/>
    <col min="2018" max="2018" width="37.85546875" customWidth="1"/>
    <col min="2019" max="2019" width="6.140625" customWidth="1"/>
    <col min="2020" max="2025" width="11.42578125" customWidth="1"/>
    <col min="2026" max="2037" width="5.85546875" customWidth="1"/>
    <col min="2038" max="2038" width="3.5703125" customWidth="1"/>
    <col min="2039" max="2039" width="5.42578125" customWidth="1"/>
    <col min="2040" max="2050" width="10.5703125" customWidth="1"/>
    <col min="2051" max="2051" width="10.5703125" bestFit="1" customWidth="1"/>
    <col min="2052" max="2052" width="11.42578125" customWidth="1"/>
    <col min="2053" max="2053" width="4.5703125" customWidth="1"/>
    <col min="2054" max="2054" width="11.42578125" customWidth="1"/>
    <col min="2273" max="2273" width="4.5703125" customWidth="1"/>
    <col min="2274" max="2274" width="37.85546875" customWidth="1"/>
    <col min="2275" max="2275" width="6.140625" customWidth="1"/>
    <col min="2276" max="2281" width="11.42578125" customWidth="1"/>
    <col min="2282" max="2293" width="5.85546875" customWidth="1"/>
    <col min="2294" max="2294" width="3.5703125" customWidth="1"/>
    <col min="2295" max="2295" width="5.42578125" customWidth="1"/>
    <col min="2296" max="2306" width="10.5703125" customWidth="1"/>
    <col min="2307" max="2307" width="10.5703125" bestFit="1" customWidth="1"/>
    <col min="2308" max="2308" width="11.42578125" customWidth="1"/>
    <col min="2309" max="2309" width="4.5703125" customWidth="1"/>
    <col min="2310" max="2310" width="11.42578125" customWidth="1"/>
    <col min="2529" max="2529" width="4.5703125" customWidth="1"/>
    <col min="2530" max="2530" width="37.85546875" customWidth="1"/>
    <col min="2531" max="2531" width="6.140625" customWidth="1"/>
    <col min="2532" max="2537" width="11.42578125" customWidth="1"/>
    <col min="2538" max="2549" width="5.85546875" customWidth="1"/>
    <col min="2550" max="2550" width="3.5703125" customWidth="1"/>
    <col min="2551" max="2551" width="5.42578125" customWidth="1"/>
    <col min="2552" max="2562" width="10.5703125" customWidth="1"/>
    <col min="2563" max="2563" width="10.5703125" bestFit="1" customWidth="1"/>
    <col min="2564" max="2564" width="11.42578125" customWidth="1"/>
    <col min="2565" max="2565" width="4.5703125" customWidth="1"/>
    <col min="2566" max="2566" width="11.42578125" customWidth="1"/>
    <col min="2785" max="2785" width="4.5703125" customWidth="1"/>
    <col min="2786" max="2786" width="37.85546875" customWidth="1"/>
    <col min="2787" max="2787" width="6.140625" customWidth="1"/>
    <col min="2788" max="2793" width="11.42578125" customWidth="1"/>
    <col min="2794" max="2805" width="5.85546875" customWidth="1"/>
    <col min="2806" max="2806" width="3.5703125" customWidth="1"/>
    <col min="2807" max="2807" width="5.42578125" customWidth="1"/>
    <col min="2808" max="2818" width="10.5703125" customWidth="1"/>
    <col min="2819" max="2819" width="10.5703125" bestFit="1" customWidth="1"/>
    <col min="2820" max="2820" width="11.42578125" customWidth="1"/>
    <col min="2821" max="2821" width="4.5703125" customWidth="1"/>
    <col min="2822" max="2822" width="11.42578125" customWidth="1"/>
    <col min="3041" max="3041" width="4.5703125" customWidth="1"/>
    <col min="3042" max="3042" width="37.85546875" customWidth="1"/>
    <col min="3043" max="3043" width="6.140625" customWidth="1"/>
    <col min="3044" max="3049" width="11.42578125" customWidth="1"/>
    <col min="3050" max="3061" width="5.85546875" customWidth="1"/>
    <col min="3062" max="3062" width="3.5703125" customWidth="1"/>
    <col min="3063" max="3063" width="5.42578125" customWidth="1"/>
    <col min="3064" max="3074" width="10.5703125" customWidth="1"/>
    <col min="3075" max="3075" width="10.5703125" bestFit="1" customWidth="1"/>
    <col min="3076" max="3076" width="11.42578125" customWidth="1"/>
    <col min="3077" max="3077" width="4.5703125" customWidth="1"/>
    <col min="3078" max="3078" width="11.42578125" customWidth="1"/>
    <col min="3297" max="3297" width="4.5703125" customWidth="1"/>
    <col min="3298" max="3298" width="37.85546875" customWidth="1"/>
    <col min="3299" max="3299" width="6.140625" customWidth="1"/>
    <col min="3300" max="3305" width="11.42578125" customWidth="1"/>
    <col min="3306" max="3317" width="5.85546875" customWidth="1"/>
    <col min="3318" max="3318" width="3.5703125" customWidth="1"/>
    <col min="3319" max="3319" width="5.42578125" customWidth="1"/>
    <col min="3320" max="3330" width="10.5703125" customWidth="1"/>
    <col min="3331" max="3331" width="10.5703125" bestFit="1" customWidth="1"/>
    <col min="3332" max="3332" width="11.42578125" customWidth="1"/>
    <col min="3333" max="3333" width="4.5703125" customWidth="1"/>
    <col min="3334" max="3334" width="11.42578125" customWidth="1"/>
    <col min="3553" max="3553" width="4.5703125" customWidth="1"/>
    <col min="3554" max="3554" width="37.85546875" customWidth="1"/>
    <col min="3555" max="3555" width="6.140625" customWidth="1"/>
    <col min="3556" max="3561" width="11.42578125" customWidth="1"/>
    <col min="3562" max="3573" width="5.85546875" customWidth="1"/>
    <col min="3574" max="3574" width="3.5703125" customWidth="1"/>
    <col min="3575" max="3575" width="5.42578125" customWidth="1"/>
    <col min="3576" max="3586" width="10.5703125" customWidth="1"/>
    <col min="3587" max="3587" width="10.5703125" bestFit="1" customWidth="1"/>
    <col min="3588" max="3588" width="11.42578125" customWidth="1"/>
    <col min="3589" max="3589" width="4.5703125" customWidth="1"/>
    <col min="3590" max="3590" width="11.42578125" customWidth="1"/>
    <col min="3809" max="3809" width="4.5703125" customWidth="1"/>
    <col min="3810" max="3810" width="37.85546875" customWidth="1"/>
    <col min="3811" max="3811" width="6.140625" customWidth="1"/>
    <col min="3812" max="3817" width="11.42578125" customWidth="1"/>
    <col min="3818" max="3829" width="5.85546875" customWidth="1"/>
    <col min="3830" max="3830" width="3.5703125" customWidth="1"/>
    <col min="3831" max="3831" width="5.42578125" customWidth="1"/>
    <col min="3832" max="3842" width="10.5703125" customWidth="1"/>
    <col min="3843" max="3843" width="10.5703125" bestFit="1" customWidth="1"/>
    <col min="3844" max="3844" width="11.42578125" customWidth="1"/>
    <col min="3845" max="3845" width="4.5703125" customWidth="1"/>
    <col min="3846" max="3846" width="11.42578125" customWidth="1"/>
    <col min="4065" max="4065" width="4.5703125" customWidth="1"/>
    <col min="4066" max="4066" width="37.85546875" customWidth="1"/>
    <col min="4067" max="4067" width="6.140625" customWidth="1"/>
    <col min="4068" max="4073" width="11.42578125" customWidth="1"/>
    <col min="4074" max="4085" width="5.85546875" customWidth="1"/>
    <col min="4086" max="4086" width="3.5703125" customWidth="1"/>
    <col min="4087" max="4087" width="5.42578125" customWidth="1"/>
    <col min="4088" max="4098" width="10.5703125" customWidth="1"/>
    <col min="4099" max="4099" width="10.5703125" bestFit="1" customWidth="1"/>
    <col min="4100" max="4100" width="11.42578125" customWidth="1"/>
    <col min="4101" max="4101" width="4.5703125" customWidth="1"/>
    <col min="4102" max="4102" width="11.42578125" customWidth="1"/>
    <col min="4321" max="4321" width="4.5703125" customWidth="1"/>
    <col min="4322" max="4322" width="37.85546875" customWidth="1"/>
    <col min="4323" max="4323" width="6.140625" customWidth="1"/>
    <col min="4324" max="4329" width="11.42578125" customWidth="1"/>
    <col min="4330" max="4341" width="5.85546875" customWidth="1"/>
    <col min="4342" max="4342" width="3.5703125" customWidth="1"/>
    <col min="4343" max="4343" width="5.42578125" customWidth="1"/>
    <col min="4344" max="4354" width="10.5703125" customWidth="1"/>
    <col min="4355" max="4355" width="10.5703125" bestFit="1" customWidth="1"/>
    <col min="4356" max="4356" width="11.42578125" customWidth="1"/>
    <col min="4357" max="4357" width="4.5703125" customWidth="1"/>
    <col min="4358" max="4358" width="11.42578125" customWidth="1"/>
    <col min="4577" max="4577" width="4.5703125" customWidth="1"/>
    <col min="4578" max="4578" width="37.85546875" customWidth="1"/>
    <col min="4579" max="4579" width="6.140625" customWidth="1"/>
    <col min="4580" max="4585" width="11.42578125" customWidth="1"/>
    <col min="4586" max="4597" width="5.85546875" customWidth="1"/>
    <col min="4598" max="4598" width="3.5703125" customWidth="1"/>
    <col min="4599" max="4599" width="5.42578125" customWidth="1"/>
    <col min="4600" max="4610" width="10.5703125" customWidth="1"/>
    <col min="4611" max="4611" width="10.5703125" bestFit="1" customWidth="1"/>
    <col min="4612" max="4612" width="11.42578125" customWidth="1"/>
    <col min="4613" max="4613" width="4.5703125" customWidth="1"/>
    <col min="4614" max="4614" width="11.42578125" customWidth="1"/>
    <col min="4833" max="4833" width="4.5703125" customWidth="1"/>
    <col min="4834" max="4834" width="37.85546875" customWidth="1"/>
    <col min="4835" max="4835" width="6.140625" customWidth="1"/>
    <col min="4836" max="4841" width="11.42578125" customWidth="1"/>
    <col min="4842" max="4853" width="5.85546875" customWidth="1"/>
    <col min="4854" max="4854" width="3.5703125" customWidth="1"/>
    <col min="4855" max="4855" width="5.42578125" customWidth="1"/>
    <col min="4856" max="4866" width="10.5703125" customWidth="1"/>
    <col min="4867" max="4867" width="10.5703125" bestFit="1" customWidth="1"/>
    <col min="4868" max="4868" width="11.42578125" customWidth="1"/>
    <col min="4869" max="4869" width="4.5703125" customWidth="1"/>
    <col min="4870" max="4870" width="11.42578125" customWidth="1"/>
    <col min="5089" max="5089" width="4.5703125" customWidth="1"/>
    <col min="5090" max="5090" width="37.85546875" customWidth="1"/>
    <col min="5091" max="5091" width="6.140625" customWidth="1"/>
    <col min="5092" max="5097" width="11.42578125" customWidth="1"/>
    <col min="5098" max="5109" width="5.85546875" customWidth="1"/>
    <col min="5110" max="5110" width="3.5703125" customWidth="1"/>
    <col min="5111" max="5111" width="5.42578125" customWidth="1"/>
    <col min="5112" max="5122" width="10.5703125" customWidth="1"/>
    <col min="5123" max="5123" width="10.5703125" bestFit="1" customWidth="1"/>
    <col min="5124" max="5124" width="11.42578125" customWidth="1"/>
    <col min="5125" max="5125" width="4.5703125" customWidth="1"/>
    <col min="5126" max="5126" width="11.42578125" customWidth="1"/>
    <col min="5345" max="5345" width="4.5703125" customWidth="1"/>
    <col min="5346" max="5346" width="37.85546875" customWidth="1"/>
    <col min="5347" max="5347" width="6.140625" customWidth="1"/>
    <col min="5348" max="5353" width="11.42578125" customWidth="1"/>
    <col min="5354" max="5365" width="5.85546875" customWidth="1"/>
    <col min="5366" max="5366" width="3.5703125" customWidth="1"/>
    <col min="5367" max="5367" width="5.42578125" customWidth="1"/>
    <col min="5368" max="5378" width="10.5703125" customWidth="1"/>
    <col min="5379" max="5379" width="10.5703125" bestFit="1" customWidth="1"/>
    <col min="5380" max="5380" width="11.42578125" customWidth="1"/>
    <col min="5381" max="5381" width="4.5703125" customWidth="1"/>
    <col min="5382" max="5382" width="11.42578125" customWidth="1"/>
    <col min="5601" max="5601" width="4.5703125" customWidth="1"/>
    <col min="5602" max="5602" width="37.85546875" customWidth="1"/>
    <col min="5603" max="5603" width="6.140625" customWidth="1"/>
    <col min="5604" max="5609" width="11.42578125" customWidth="1"/>
    <col min="5610" max="5621" width="5.85546875" customWidth="1"/>
    <col min="5622" max="5622" width="3.5703125" customWidth="1"/>
    <col min="5623" max="5623" width="5.42578125" customWidth="1"/>
    <col min="5624" max="5634" width="10.5703125" customWidth="1"/>
    <col min="5635" max="5635" width="10.5703125" bestFit="1" customWidth="1"/>
    <col min="5636" max="5636" width="11.42578125" customWidth="1"/>
    <col min="5637" max="5637" width="4.5703125" customWidth="1"/>
    <col min="5638" max="5638" width="11.42578125" customWidth="1"/>
    <col min="5857" max="5857" width="4.5703125" customWidth="1"/>
    <col min="5858" max="5858" width="37.85546875" customWidth="1"/>
    <col min="5859" max="5859" width="6.140625" customWidth="1"/>
    <col min="5860" max="5865" width="11.42578125" customWidth="1"/>
    <col min="5866" max="5877" width="5.85546875" customWidth="1"/>
    <col min="5878" max="5878" width="3.5703125" customWidth="1"/>
    <col min="5879" max="5879" width="5.42578125" customWidth="1"/>
    <col min="5880" max="5890" width="10.5703125" customWidth="1"/>
    <col min="5891" max="5891" width="10.5703125" bestFit="1" customWidth="1"/>
    <col min="5892" max="5892" width="11.42578125" customWidth="1"/>
    <col min="5893" max="5893" width="4.5703125" customWidth="1"/>
    <col min="5894" max="5894" width="11.42578125" customWidth="1"/>
    <col min="6113" max="6113" width="4.5703125" customWidth="1"/>
    <col min="6114" max="6114" width="37.85546875" customWidth="1"/>
    <col min="6115" max="6115" width="6.140625" customWidth="1"/>
    <col min="6116" max="6121" width="11.42578125" customWidth="1"/>
    <col min="6122" max="6133" width="5.85546875" customWidth="1"/>
    <col min="6134" max="6134" width="3.5703125" customWidth="1"/>
    <col min="6135" max="6135" width="5.42578125" customWidth="1"/>
    <col min="6136" max="6146" width="10.5703125" customWidth="1"/>
    <col min="6147" max="6147" width="10.5703125" bestFit="1" customWidth="1"/>
    <col min="6148" max="6148" width="11.42578125" customWidth="1"/>
    <col min="6149" max="6149" width="4.5703125" customWidth="1"/>
    <col min="6150" max="6150" width="11.42578125" customWidth="1"/>
    <col min="6369" max="6369" width="4.5703125" customWidth="1"/>
    <col min="6370" max="6370" width="37.85546875" customWidth="1"/>
    <col min="6371" max="6371" width="6.140625" customWidth="1"/>
    <col min="6372" max="6377" width="11.42578125" customWidth="1"/>
    <col min="6378" max="6389" width="5.85546875" customWidth="1"/>
    <col min="6390" max="6390" width="3.5703125" customWidth="1"/>
    <col min="6391" max="6391" width="5.42578125" customWidth="1"/>
    <col min="6392" max="6402" width="10.5703125" customWidth="1"/>
    <col min="6403" max="6403" width="10.5703125" bestFit="1" customWidth="1"/>
    <col min="6404" max="6404" width="11.42578125" customWidth="1"/>
    <col min="6405" max="6405" width="4.5703125" customWidth="1"/>
    <col min="6406" max="6406" width="11.42578125" customWidth="1"/>
    <col min="6625" max="6625" width="4.5703125" customWidth="1"/>
    <col min="6626" max="6626" width="37.85546875" customWidth="1"/>
    <col min="6627" max="6627" width="6.140625" customWidth="1"/>
    <col min="6628" max="6633" width="11.42578125" customWidth="1"/>
    <col min="6634" max="6645" width="5.85546875" customWidth="1"/>
    <col min="6646" max="6646" width="3.5703125" customWidth="1"/>
    <col min="6647" max="6647" width="5.42578125" customWidth="1"/>
    <col min="6648" max="6658" width="10.5703125" customWidth="1"/>
    <col min="6659" max="6659" width="10.5703125" bestFit="1" customWidth="1"/>
    <col min="6660" max="6660" width="11.42578125" customWidth="1"/>
    <col min="6661" max="6661" width="4.5703125" customWidth="1"/>
    <col min="6662" max="6662" width="11.42578125" customWidth="1"/>
    <col min="6881" max="6881" width="4.5703125" customWidth="1"/>
    <col min="6882" max="6882" width="37.85546875" customWidth="1"/>
    <col min="6883" max="6883" width="6.140625" customWidth="1"/>
    <col min="6884" max="6889" width="11.42578125" customWidth="1"/>
    <col min="6890" max="6901" width="5.85546875" customWidth="1"/>
    <col min="6902" max="6902" width="3.5703125" customWidth="1"/>
    <col min="6903" max="6903" width="5.42578125" customWidth="1"/>
    <col min="6904" max="6914" width="10.5703125" customWidth="1"/>
    <col min="6915" max="6915" width="10.5703125" bestFit="1" customWidth="1"/>
    <col min="6916" max="6916" width="11.42578125" customWidth="1"/>
    <col min="6917" max="6917" width="4.5703125" customWidth="1"/>
    <col min="6918" max="6918" width="11.42578125" customWidth="1"/>
    <col min="7137" max="7137" width="4.5703125" customWidth="1"/>
    <col min="7138" max="7138" width="37.85546875" customWidth="1"/>
    <col min="7139" max="7139" width="6.140625" customWidth="1"/>
    <col min="7140" max="7145" width="11.42578125" customWidth="1"/>
    <col min="7146" max="7157" width="5.85546875" customWidth="1"/>
    <col min="7158" max="7158" width="3.5703125" customWidth="1"/>
    <col min="7159" max="7159" width="5.42578125" customWidth="1"/>
    <col min="7160" max="7170" width="10.5703125" customWidth="1"/>
    <col min="7171" max="7171" width="10.5703125" bestFit="1" customWidth="1"/>
    <col min="7172" max="7172" width="11.42578125" customWidth="1"/>
    <col min="7173" max="7173" width="4.5703125" customWidth="1"/>
    <col min="7174" max="7174" width="11.42578125" customWidth="1"/>
    <col min="7393" max="7393" width="4.5703125" customWidth="1"/>
    <col min="7394" max="7394" width="37.85546875" customWidth="1"/>
    <col min="7395" max="7395" width="6.140625" customWidth="1"/>
    <col min="7396" max="7401" width="11.42578125" customWidth="1"/>
    <col min="7402" max="7413" width="5.85546875" customWidth="1"/>
    <col min="7414" max="7414" width="3.5703125" customWidth="1"/>
    <col min="7415" max="7415" width="5.42578125" customWidth="1"/>
    <col min="7416" max="7426" width="10.5703125" customWidth="1"/>
    <col min="7427" max="7427" width="10.5703125" bestFit="1" customWidth="1"/>
    <col min="7428" max="7428" width="11.42578125" customWidth="1"/>
    <col min="7429" max="7429" width="4.5703125" customWidth="1"/>
    <col min="7430" max="7430" width="11.42578125" customWidth="1"/>
    <col min="7649" max="7649" width="4.5703125" customWidth="1"/>
    <col min="7650" max="7650" width="37.85546875" customWidth="1"/>
    <col min="7651" max="7651" width="6.140625" customWidth="1"/>
    <col min="7652" max="7657" width="11.42578125" customWidth="1"/>
    <col min="7658" max="7669" width="5.85546875" customWidth="1"/>
    <col min="7670" max="7670" width="3.5703125" customWidth="1"/>
    <col min="7671" max="7671" width="5.42578125" customWidth="1"/>
    <col min="7672" max="7682" width="10.5703125" customWidth="1"/>
    <col min="7683" max="7683" width="10.5703125" bestFit="1" customWidth="1"/>
    <col min="7684" max="7684" width="11.42578125" customWidth="1"/>
    <col min="7685" max="7685" width="4.5703125" customWidth="1"/>
    <col min="7686" max="7686" width="11.42578125" customWidth="1"/>
    <col min="7905" max="7905" width="4.5703125" customWidth="1"/>
    <col min="7906" max="7906" width="37.85546875" customWidth="1"/>
    <col min="7907" max="7907" width="6.140625" customWidth="1"/>
    <col min="7908" max="7913" width="11.42578125" customWidth="1"/>
    <col min="7914" max="7925" width="5.85546875" customWidth="1"/>
    <col min="7926" max="7926" width="3.5703125" customWidth="1"/>
    <col min="7927" max="7927" width="5.42578125" customWidth="1"/>
    <col min="7928" max="7938" width="10.5703125" customWidth="1"/>
    <col min="7939" max="7939" width="10.5703125" bestFit="1" customWidth="1"/>
    <col min="7940" max="7940" width="11.42578125" customWidth="1"/>
    <col min="7941" max="7941" width="4.5703125" customWidth="1"/>
    <col min="7942" max="7942" width="11.42578125" customWidth="1"/>
    <col min="8161" max="8161" width="4.5703125" customWidth="1"/>
    <col min="8162" max="8162" width="37.85546875" customWidth="1"/>
    <col min="8163" max="8163" width="6.140625" customWidth="1"/>
    <col min="8164" max="8169" width="11.42578125" customWidth="1"/>
    <col min="8170" max="8181" width="5.85546875" customWidth="1"/>
    <col min="8182" max="8182" width="3.5703125" customWidth="1"/>
    <col min="8183" max="8183" width="5.42578125" customWidth="1"/>
    <col min="8184" max="8194" width="10.5703125" customWidth="1"/>
    <col min="8195" max="8195" width="10.5703125" bestFit="1" customWidth="1"/>
    <col min="8196" max="8196" width="11.42578125" customWidth="1"/>
    <col min="8197" max="8197" width="4.5703125" customWidth="1"/>
    <col min="8198" max="8198" width="11.42578125" customWidth="1"/>
    <col min="8417" max="8417" width="4.5703125" customWidth="1"/>
    <col min="8418" max="8418" width="37.85546875" customWidth="1"/>
    <col min="8419" max="8419" width="6.140625" customWidth="1"/>
    <col min="8420" max="8425" width="11.42578125" customWidth="1"/>
    <col min="8426" max="8437" width="5.85546875" customWidth="1"/>
    <col min="8438" max="8438" width="3.5703125" customWidth="1"/>
    <col min="8439" max="8439" width="5.42578125" customWidth="1"/>
    <col min="8440" max="8450" width="10.5703125" customWidth="1"/>
    <col min="8451" max="8451" width="10.5703125" bestFit="1" customWidth="1"/>
    <col min="8452" max="8452" width="11.42578125" customWidth="1"/>
    <col min="8453" max="8453" width="4.5703125" customWidth="1"/>
    <col min="8454" max="8454" width="11.42578125" customWidth="1"/>
    <col min="8673" max="8673" width="4.5703125" customWidth="1"/>
    <col min="8674" max="8674" width="37.85546875" customWidth="1"/>
    <col min="8675" max="8675" width="6.140625" customWidth="1"/>
    <col min="8676" max="8681" width="11.42578125" customWidth="1"/>
    <col min="8682" max="8693" width="5.85546875" customWidth="1"/>
    <col min="8694" max="8694" width="3.5703125" customWidth="1"/>
    <col min="8695" max="8695" width="5.42578125" customWidth="1"/>
    <col min="8696" max="8706" width="10.5703125" customWidth="1"/>
    <col min="8707" max="8707" width="10.5703125" bestFit="1" customWidth="1"/>
    <col min="8708" max="8708" width="11.42578125" customWidth="1"/>
    <col min="8709" max="8709" width="4.5703125" customWidth="1"/>
    <col min="8710" max="8710" width="11.42578125" customWidth="1"/>
    <col min="8929" max="8929" width="4.5703125" customWidth="1"/>
    <col min="8930" max="8930" width="37.85546875" customWidth="1"/>
    <col min="8931" max="8931" width="6.140625" customWidth="1"/>
    <col min="8932" max="8937" width="11.42578125" customWidth="1"/>
    <col min="8938" max="8949" width="5.85546875" customWidth="1"/>
    <col min="8950" max="8950" width="3.5703125" customWidth="1"/>
    <col min="8951" max="8951" width="5.42578125" customWidth="1"/>
    <col min="8952" max="8962" width="10.5703125" customWidth="1"/>
    <col min="8963" max="8963" width="10.5703125" bestFit="1" customWidth="1"/>
    <col min="8964" max="8964" width="11.42578125" customWidth="1"/>
    <col min="8965" max="8965" width="4.5703125" customWidth="1"/>
    <col min="8966" max="8966" width="11.42578125" customWidth="1"/>
    <col min="9185" max="9185" width="4.5703125" customWidth="1"/>
    <col min="9186" max="9186" width="37.85546875" customWidth="1"/>
    <col min="9187" max="9187" width="6.140625" customWidth="1"/>
    <col min="9188" max="9193" width="11.42578125" customWidth="1"/>
    <col min="9194" max="9205" width="5.85546875" customWidth="1"/>
    <col min="9206" max="9206" width="3.5703125" customWidth="1"/>
    <col min="9207" max="9207" width="5.42578125" customWidth="1"/>
    <col min="9208" max="9218" width="10.5703125" customWidth="1"/>
    <col min="9219" max="9219" width="10.5703125" bestFit="1" customWidth="1"/>
    <col min="9220" max="9220" width="11.42578125" customWidth="1"/>
    <col min="9221" max="9221" width="4.5703125" customWidth="1"/>
    <col min="9222" max="9222" width="11.42578125" customWidth="1"/>
    <col min="9441" max="9441" width="4.5703125" customWidth="1"/>
    <col min="9442" max="9442" width="37.85546875" customWidth="1"/>
    <col min="9443" max="9443" width="6.140625" customWidth="1"/>
    <col min="9444" max="9449" width="11.42578125" customWidth="1"/>
    <col min="9450" max="9461" width="5.85546875" customWidth="1"/>
    <col min="9462" max="9462" width="3.5703125" customWidth="1"/>
    <col min="9463" max="9463" width="5.42578125" customWidth="1"/>
    <col min="9464" max="9474" width="10.5703125" customWidth="1"/>
    <col min="9475" max="9475" width="10.5703125" bestFit="1" customWidth="1"/>
    <col min="9476" max="9476" width="11.42578125" customWidth="1"/>
    <col min="9477" max="9477" width="4.5703125" customWidth="1"/>
    <col min="9478" max="9478" width="11.42578125" customWidth="1"/>
    <col min="9697" max="9697" width="4.5703125" customWidth="1"/>
    <col min="9698" max="9698" width="37.85546875" customWidth="1"/>
    <col min="9699" max="9699" width="6.140625" customWidth="1"/>
    <col min="9700" max="9705" width="11.42578125" customWidth="1"/>
    <col min="9706" max="9717" width="5.85546875" customWidth="1"/>
    <col min="9718" max="9718" width="3.5703125" customWidth="1"/>
    <col min="9719" max="9719" width="5.42578125" customWidth="1"/>
    <col min="9720" max="9730" width="10.5703125" customWidth="1"/>
    <col min="9731" max="9731" width="10.5703125" bestFit="1" customWidth="1"/>
    <col min="9732" max="9732" width="11.42578125" customWidth="1"/>
    <col min="9733" max="9733" width="4.5703125" customWidth="1"/>
    <col min="9734" max="9734" width="11.42578125" customWidth="1"/>
    <col min="9953" max="9953" width="4.5703125" customWidth="1"/>
    <col min="9954" max="9954" width="37.85546875" customWidth="1"/>
    <col min="9955" max="9955" width="6.140625" customWidth="1"/>
    <col min="9956" max="9961" width="11.42578125" customWidth="1"/>
    <col min="9962" max="9973" width="5.85546875" customWidth="1"/>
    <col min="9974" max="9974" width="3.5703125" customWidth="1"/>
    <col min="9975" max="9975" width="5.42578125" customWidth="1"/>
    <col min="9976" max="9986" width="10.5703125" customWidth="1"/>
    <col min="9987" max="9987" width="10.5703125" bestFit="1" customWidth="1"/>
    <col min="9988" max="9988" width="11.42578125" customWidth="1"/>
    <col min="9989" max="9989" width="4.5703125" customWidth="1"/>
    <col min="9990" max="9990" width="11.42578125" customWidth="1"/>
    <col min="10209" max="10209" width="4.5703125" customWidth="1"/>
    <col min="10210" max="10210" width="37.85546875" customWidth="1"/>
    <col min="10211" max="10211" width="6.140625" customWidth="1"/>
    <col min="10212" max="10217" width="11.42578125" customWidth="1"/>
    <col min="10218" max="10229" width="5.85546875" customWidth="1"/>
    <col min="10230" max="10230" width="3.5703125" customWidth="1"/>
    <col min="10231" max="10231" width="5.42578125" customWidth="1"/>
    <col min="10232" max="10242" width="10.5703125" customWidth="1"/>
    <col min="10243" max="10243" width="10.5703125" bestFit="1" customWidth="1"/>
    <col min="10244" max="10244" width="11.42578125" customWidth="1"/>
    <col min="10245" max="10245" width="4.5703125" customWidth="1"/>
    <col min="10246" max="10246" width="11.42578125" customWidth="1"/>
    <col min="10465" max="10465" width="4.5703125" customWidth="1"/>
    <col min="10466" max="10466" width="37.85546875" customWidth="1"/>
    <col min="10467" max="10467" width="6.140625" customWidth="1"/>
    <col min="10468" max="10473" width="11.42578125" customWidth="1"/>
    <col min="10474" max="10485" width="5.85546875" customWidth="1"/>
    <col min="10486" max="10486" width="3.5703125" customWidth="1"/>
    <col min="10487" max="10487" width="5.42578125" customWidth="1"/>
    <col min="10488" max="10498" width="10.5703125" customWidth="1"/>
    <col min="10499" max="10499" width="10.5703125" bestFit="1" customWidth="1"/>
    <col min="10500" max="10500" width="11.42578125" customWidth="1"/>
    <col min="10501" max="10501" width="4.5703125" customWidth="1"/>
    <col min="10502" max="10502" width="11.42578125" customWidth="1"/>
    <col min="10721" max="10721" width="4.5703125" customWidth="1"/>
    <col min="10722" max="10722" width="37.85546875" customWidth="1"/>
    <col min="10723" max="10723" width="6.140625" customWidth="1"/>
    <col min="10724" max="10729" width="11.42578125" customWidth="1"/>
    <col min="10730" max="10741" width="5.85546875" customWidth="1"/>
    <col min="10742" max="10742" width="3.5703125" customWidth="1"/>
    <col min="10743" max="10743" width="5.42578125" customWidth="1"/>
    <col min="10744" max="10754" width="10.5703125" customWidth="1"/>
    <col min="10755" max="10755" width="10.5703125" bestFit="1" customWidth="1"/>
    <col min="10756" max="10756" width="11.42578125" customWidth="1"/>
    <col min="10757" max="10757" width="4.5703125" customWidth="1"/>
    <col min="10758" max="10758" width="11.42578125" customWidth="1"/>
    <col min="10977" max="10977" width="4.5703125" customWidth="1"/>
    <col min="10978" max="10978" width="37.85546875" customWidth="1"/>
    <col min="10979" max="10979" width="6.140625" customWidth="1"/>
    <col min="10980" max="10985" width="11.42578125" customWidth="1"/>
    <col min="10986" max="10997" width="5.85546875" customWidth="1"/>
    <col min="10998" max="10998" width="3.5703125" customWidth="1"/>
    <col min="10999" max="10999" width="5.42578125" customWidth="1"/>
    <col min="11000" max="11010" width="10.5703125" customWidth="1"/>
    <col min="11011" max="11011" width="10.5703125" bestFit="1" customWidth="1"/>
    <col min="11012" max="11012" width="11.42578125" customWidth="1"/>
    <col min="11013" max="11013" width="4.5703125" customWidth="1"/>
    <col min="11014" max="11014" width="11.42578125" customWidth="1"/>
    <col min="11233" max="11233" width="4.5703125" customWidth="1"/>
    <col min="11234" max="11234" width="37.85546875" customWidth="1"/>
    <col min="11235" max="11235" width="6.140625" customWidth="1"/>
    <col min="11236" max="11241" width="11.42578125" customWidth="1"/>
    <col min="11242" max="11253" width="5.85546875" customWidth="1"/>
    <col min="11254" max="11254" width="3.5703125" customWidth="1"/>
    <col min="11255" max="11255" width="5.42578125" customWidth="1"/>
    <col min="11256" max="11266" width="10.5703125" customWidth="1"/>
    <col min="11267" max="11267" width="10.5703125" bestFit="1" customWidth="1"/>
    <col min="11268" max="11268" width="11.42578125" customWidth="1"/>
    <col min="11269" max="11269" width="4.5703125" customWidth="1"/>
    <col min="11270" max="11270" width="11.42578125" customWidth="1"/>
    <col min="11489" max="11489" width="4.5703125" customWidth="1"/>
    <col min="11490" max="11490" width="37.85546875" customWidth="1"/>
    <col min="11491" max="11491" width="6.140625" customWidth="1"/>
    <col min="11492" max="11497" width="11.42578125" customWidth="1"/>
    <col min="11498" max="11509" width="5.85546875" customWidth="1"/>
    <col min="11510" max="11510" width="3.5703125" customWidth="1"/>
    <col min="11511" max="11511" width="5.42578125" customWidth="1"/>
    <col min="11512" max="11522" width="10.5703125" customWidth="1"/>
    <col min="11523" max="11523" width="10.5703125" bestFit="1" customWidth="1"/>
    <col min="11524" max="11524" width="11.42578125" customWidth="1"/>
    <col min="11525" max="11525" width="4.5703125" customWidth="1"/>
    <col min="11526" max="11526" width="11.42578125" customWidth="1"/>
    <col min="11745" max="11745" width="4.5703125" customWidth="1"/>
    <col min="11746" max="11746" width="37.85546875" customWidth="1"/>
    <col min="11747" max="11747" width="6.140625" customWidth="1"/>
    <col min="11748" max="11753" width="11.42578125" customWidth="1"/>
    <col min="11754" max="11765" width="5.85546875" customWidth="1"/>
    <col min="11766" max="11766" width="3.5703125" customWidth="1"/>
    <col min="11767" max="11767" width="5.42578125" customWidth="1"/>
    <col min="11768" max="11778" width="10.5703125" customWidth="1"/>
    <col min="11779" max="11779" width="10.5703125" bestFit="1" customWidth="1"/>
    <col min="11780" max="11780" width="11.42578125" customWidth="1"/>
    <col min="11781" max="11781" width="4.5703125" customWidth="1"/>
    <col min="11782" max="11782" width="11.42578125" customWidth="1"/>
    <col min="12001" max="12001" width="4.5703125" customWidth="1"/>
    <col min="12002" max="12002" width="37.85546875" customWidth="1"/>
    <col min="12003" max="12003" width="6.140625" customWidth="1"/>
    <col min="12004" max="12009" width="11.42578125" customWidth="1"/>
    <col min="12010" max="12021" width="5.85546875" customWidth="1"/>
    <col min="12022" max="12022" width="3.5703125" customWidth="1"/>
    <col min="12023" max="12023" width="5.42578125" customWidth="1"/>
    <col min="12024" max="12034" width="10.5703125" customWidth="1"/>
    <col min="12035" max="12035" width="10.5703125" bestFit="1" customWidth="1"/>
    <col min="12036" max="12036" width="11.42578125" customWidth="1"/>
    <col min="12037" max="12037" width="4.5703125" customWidth="1"/>
    <col min="12038" max="12038" width="11.42578125" customWidth="1"/>
    <col min="12257" max="12257" width="4.5703125" customWidth="1"/>
    <col min="12258" max="12258" width="37.85546875" customWidth="1"/>
    <col min="12259" max="12259" width="6.140625" customWidth="1"/>
    <col min="12260" max="12265" width="11.42578125" customWidth="1"/>
    <col min="12266" max="12277" width="5.85546875" customWidth="1"/>
    <col min="12278" max="12278" width="3.5703125" customWidth="1"/>
    <col min="12279" max="12279" width="5.42578125" customWidth="1"/>
    <col min="12280" max="12290" width="10.5703125" customWidth="1"/>
    <col min="12291" max="12291" width="10.5703125" bestFit="1" customWidth="1"/>
    <col min="12292" max="12292" width="11.42578125" customWidth="1"/>
    <col min="12293" max="12293" width="4.5703125" customWidth="1"/>
    <col min="12294" max="12294" width="11.42578125" customWidth="1"/>
    <col min="12513" max="12513" width="4.5703125" customWidth="1"/>
    <col min="12514" max="12514" width="37.85546875" customWidth="1"/>
    <col min="12515" max="12515" width="6.140625" customWidth="1"/>
    <col min="12516" max="12521" width="11.42578125" customWidth="1"/>
    <col min="12522" max="12533" width="5.85546875" customWidth="1"/>
    <col min="12534" max="12534" width="3.5703125" customWidth="1"/>
    <col min="12535" max="12535" width="5.42578125" customWidth="1"/>
    <col min="12536" max="12546" width="10.5703125" customWidth="1"/>
    <col min="12547" max="12547" width="10.5703125" bestFit="1" customWidth="1"/>
    <col min="12548" max="12548" width="11.42578125" customWidth="1"/>
    <col min="12549" max="12549" width="4.5703125" customWidth="1"/>
    <col min="12550" max="12550" width="11.42578125" customWidth="1"/>
    <col min="12769" max="12769" width="4.5703125" customWidth="1"/>
    <col min="12770" max="12770" width="37.85546875" customWidth="1"/>
    <col min="12771" max="12771" width="6.140625" customWidth="1"/>
    <col min="12772" max="12777" width="11.42578125" customWidth="1"/>
    <col min="12778" max="12789" width="5.85546875" customWidth="1"/>
    <col min="12790" max="12790" width="3.5703125" customWidth="1"/>
    <col min="12791" max="12791" width="5.42578125" customWidth="1"/>
    <col min="12792" max="12802" width="10.5703125" customWidth="1"/>
    <col min="12803" max="12803" width="10.5703125" bestFit="1" customWidth="1"/>
    <col min="12804" max="12804" width="11.42578125" customWidth="1"/>
    <col min="12805" max="12805" width="4.5703125" customWidth="1"/>
    <col min="12806" max="12806" width="11.42578125" customWidth="1"/>
    <col min="13025" max="13025" width="4.5703125" customWidth="1"/>
    <col min="13026" max="13026" width="37.85546875" customWidth="1"/>
    <col min="13027" max="13027" width="6.140625" customWidth="1"/>
    <col min="13028" max="13033" width="11.42578125" customWidth="1"/>
    <col min="13034" max="13045" width="5.85546875" customWidth="1"/>
    <col min="13046" max="13046" width="3.5703125" customWidth="1"/>
    <col min="13047" max="13047" width="5.42578125" customWidth="1"/>
    <col min="13048" max="13058" width="10.5703125" customWidth="1"/>
    <col min="13059" max="13059" width="10.5703125" bestFit="1" customWidth="1"/>
    <col min="13060" max="13060" width="11.42578125" customWidth="1"/>
    <col min="13061" max="13061" width="4.5703125" customWidth="1"/>
    <col min="13062" max="13062" width="11.42578125" customWidth="1"/>
    <col min="13281" max="13281" width="4.5703125" customWidth="1"/>
    <col min="13282" max="13282" width="37.85546875" customWidth="1"/>
    <col min="13283" max="13283" width="6.140625" customWidth="1"/>
    <col min="13284" max="13289" width="11.42578125" customWidth="1"/>
    <col min="13290" max="13301" width="5.85546875" customWidth="1"/>
    <col min="13302" max="13302" width="3.5703125" customWidth="1"/>
    <col min="13303" max="13303" width="5.42578125" customWidth="1"/>
    <col min="13304" max="13314" width="10.5703125" customWidth="1"/>
    <col min="13315" max="13315" width="10.5703125" bestFit="1" customWidth="1"/>
    <col min="13316" max="13316" width="11.42578125" customWidth="1"/>
    <col min="13317" max="13317" width="4.5703125" customWidth="1"/>
    <col min="13318" max="13318" width="11.42578125" customWidth="1"/>
    <col min="13537" max="13537" width="4.5703125" customWidth="1"/>
    <col min="13538" max="13538" width="37.85546875" customWidth="1"/>
    <col min="13539" max="13539" width="6.140625" customWidth="1"/>
    <col min="13540" max="13545" width="11.42578125" customWidth="1"/>
    <col min="13546" max="13557" width="5.85546875" customWidth="1"/>
    <col min="13558" max="13558" width="3.5703125" customWidth="1"/>
    <col min="13559" max="13559" width="5.42578125" customWidth="1"/>
    <col min="13560" max="13570" width="10.5703125" customWidth="1"/>
    <col min="13571" max="13571" width="10.5703125" bestFit="1" customWidth="1"/>
    <col min="13572" max="13572" width="11.42578125" customWidth="1"/>
    <col min="13573" max="13573" width="4.5703125" customWidth="1"/>
    <col min="13574" max="13574" width="11.42578125" customWidth="1"/>
    <col min="13793" max="13793" width="4.5703125" customWidth="1"/>
    <col min="13794" max="13794" width="37.85546875" customWidth="1"/>
    <col min="13795" max="13795" width="6.140625" customWidth="1"/>
    <col min="13796" max="13801" width="11.42578125" customWidth="1"/>
    <col min="13802" max="13813" width="5.85546875" customWidth="1"/>
    <col min="13814" max="13814" width="3.5703125" customWidth="1"/>
    <col min="13815" max="13815" width="5.42578125" customWidth="1"/>
    <col min="13816" max="13826" width="10.5703125" customWidth="1"/>
    <col min="13827" max="13827" width="10.5703125" bestFit="1" customWidth="1"/>
    <col min="13828" max="13828" width="11.42578125" customWidth="1"/>
    <col min="13829" max="13829" width="4.5703125" customWidth="1"/>
    <col min="13830" max="13830" width="11.42578125" customWidth="1"/>
    <col min="14049" max="14049" width="4.5703125" customWidth="1"/>
    <col min="14050" max="14050" width="37.85546875" customWidth="1"/>
    <col min="14051" max="14051" width="6.140625" customWidth="1"/>
    <col min="14052" max="14057" width="11.42578125" customWidth="1"/>
    <col min="14058" max="14069" width="5.85546875" customWidth="1"/>
    <col min="14070" max="14070" width="3.5703125" customWidth="1"/>
    <col min="14071" max="14071" width="5.42578125" customWidth="1"/>
    <col min="14072" max="14082" width="10.5703125" customWidth="1"/>
    <col min="14083" max="14083" width="10.5703125" bestFit="1" customWidth="1"/>
    <col min="14084" max="14084" width="11.42578125" customWidth="1"/>
    <col min="14085" max="14085" width="4.5703125" customWidth="1"/>
    <col min="14086" max="14086" width="11.42578125" customWidth="1"/>
    <col min="14305" max="14305" width="4.5703125" customWidth="1"/>
    <col min="14306" max="14306" width="37.85546875" customWidth="1"/>
    <col min="14307" max="14307" width="6.140625" customWidth="1"/>
    <col min="14308" max="14313" width="11.42578125" customWidth="1"/>
    <col min="14314" max="14325" width="5.85546875" customWidth="1"/>
    <col min="14326" max="14326" width="3.5703125" customWidth="1"/>
    <col min="14327" max="14327" width="5.42578125" customWidth="1"/>
    <col min="14328" max="14338" width="10.5703125" customWidth="1"/>
    <col min="14339" max="14339" width="10.5703125" bestFit="1" customWidth="1"/>
    <col min="14340" max="14340" width="11.42578125" customWidth="1"/>
    <col min="14341" max="14341" width="4.5703125" customWidth="1"/>
    <col min="14342" max="14342" width="11.42578125" customWidth="1"/>
    <col min="14561" max="14561" width="4.5703125" customWidth="1"/>
    <col min="14562" max="14562" width="37.85546875" customWidth="1"/>
    <col min="14563" max="14563" width="6.140625" customWidth="1"/>
    <col min="14564" max="14569" width="11.42578125" customWidth="1"/>
    <col min="14570" max="14581" width="5.85546875" customWidth="1"/>
    <col min="14582" max="14582" width="3.5703125" customWidth="1"/>
    <col min="14583" max="14583" width="5.42578125" customWidth="1"/>
    <col min="14584" max="14594" width="10.5703125" customWidth="1"/>
    <col min="14595" max="14595" width="10.5703125" bestFit="1" customWidth="1"/>
    <col min="14596" max="14596" width="11.42578125" customWidth="1"/>
    <col min="14597" max="14597" width="4.5703125" customWidth="1"/>
    <col min="14598" max="14598" width="11.42578125" customWidth="1"/>
    <col min="14817" max="14817" width="4.5703125" customWidth="1"/>
    <col min="14818" max="14818" width="37.85546875" customWidth="1"/>
    <col min="14819" max="14819" width="6.140625" customWidth="1"/>
    <col min="14820" max="14825" width="11.42578125" customWidth="1"/>
    <col min="14826" max="14837" width="5.85546875" customWidth="1"/>
    <col min="14838" max="14838" width="3.5703125" customWidth="1"/>
    <col min="14839" max="14839" width="5.42578125" customWidth="1"/>
    <col min="14840" max="14850" width="10.5703125" customWidth="1"/>
    <col min="14851" max="14851" width="10.5703125" bestFit="1" customWidth="1"/>
    <col min="14852" max="14852" width="11.42578125" customWidth="1"/>
    <col min="14853" max="14853" width="4.5703125" customWidth="1"/>
    <col min="14854" max="14854" width="11.42578125" customWidth="1"/>
    <col min="15073" max="15073" width="4.5703125" customWidth="1"/>
    <col min="15074" max="15074" width="37.85546875" customWidth="1"/>
    <col min="15075" max="15075" width="6.140625" customWidth="1"/>
    <col min="15076" max="15081" width="11.42578125" customWidth="1"/>
    <col min="15082" max="15093" width="5.85546875" customWidth="1"/>
    <col min="15094" max="15094" width="3.5703125" customWidth="1"/>
    <col min="15095" max="15095" width="5.42578125" customWidth="1"/>
    <col min="15096" max="15106" width="10.5703125" customWidth="1"/>
    <col min="15107" max="15107" width="10.5703125" bestFit="1" customWidth="1"/>
    <col min="15108" max="15108" width="11.42578125" customWidth="1"/>
    <col min="15109" max="15109" width="4.5703125" customWidth="1"/>
    <col min="15110" max="15110" width="11.42578125" customWidth="1"/>
    <col min="15329" max="15329" width="4.5703125" customWidth="1"/>
    <col min="15330" max="15330" width="37.85546875" customWidth="1"/>
    <col min="15331" max="15331" width="6.140625" customWidth="1"/>
    <col min="15332" max="15337" width="11.42578125" customWidth="1"/>
    <col min="15338" max="15349" width="5.85546875" customWidth="1"/>
    <col min="15350" max="15350" width="3.5703125" customWidth="1"/>
    <col min="15351" max="15351" width="5.42578125" customWidth="1"/>
    <col min="15352" max="15362" width="10.5703125" customWidth="1"/>
    <col min="15363" max="15363" width="10.5703125" bestFit="1" customWidth="1"/>
    <col min="15364" max="15364" width="11.42578125" customWidth="1"/>
    <col min="15365" max="15365" width="4.5703125" customWidth="1"/>
    <col min="15366" max="15366" width="11.42578125" customWidth="1"/>
    <col min="15585" max="15585" width="4.5703125" customWidth="1"/>
    <col min="15586" max="15586" width="37.85546875" customWidth="1"/>
    <col min="15587" max="15587" width="6.140625" customWidth="1"/>
    <col min="15588" max="15593" width="11.42578125" customWidth="1"/>
    <col min="15594" max="15605" width="5.85546875" customWidth="1"/>
    <col min="15606" max="15606" width="3.5703125" customWidth="1"/>
    <col min="15607" max="15607" width="5.42578125" customWidth="1"/>
    <col min="15608" max="15618" width="10.5703125" customWidth="1"/>
    <col min="15619" max="15619" width="10.5703125" bestFit="1" customWidth="1"/>
    <col min="15620" max="15620" width="11.42578125" customWidth="1"/>
    <col min="15621" max="15621" width="4.5703125" customWidth="1"/>
    <col min="15622" max="15622" width="11.42578125" customWidth="1"/>
    <col min="15841" max="15841" width="4.5703125" customWidth="1"/>
    <col min="15842" max="15842" width="37.85546875" customWidth="1"/>
    <col min="15843" max="15843" width="6.140625" customWidth="1"/>
    <col min="15844" max="15849" width="11.42578125" customWidth="1"/>
    <col min="15850" max="15861" width="5.85546875" customWidth="1"/>
    <col min="15862" max="15862" width="3.5703125" customWidth="1"/>
    <col min="15863" max="15863" width="5.42578125" customWidth="1"/>
    <col min="15864" max="15874" width="10.5703125" customWidth="1"/>
    <col min="15875" max="15875" width="10.5703125" bestFit="1" customWidth="1"/>
    <col min="15876" max="15876" width="11.42578125" customWidth="1"/>
    <col min="15877" max="15877" width="4.5703125" customWidth="1"/>
    <col min="15878" max="15878" width="11.42578125" customWidth="1"/>
    <col min="16097" max="16097" width="4.5703125" customWidth="1"/>
    <col min="16098" max="16098" width="37.85546875" customWidth="1"/>
    <col min="16099" max="16099" width="6.140625" customWidth="1"/>
    <col min="16100" max="16105" width="11.42578125" customWidth="1"/>
    <col min="16106" max="16117" width="5.85546875" customWidth="1"/>
    <col min="16118" max="16118" width="3.5703125" customWidth="1"/>
    <col min="16119" max="16119" width="5.42578125" customWidth="1"/>
    <col min="16120" max="16130" width="10.5703125" customWidth="1"/>
    <col min="16131" max="16131" width="10.5703125" bestFit="1" customWidth="1"/>
    <col min="16132" max="16132" width="11.42578125" customWidth="1"/>
    <col min="16133" max="16133" width="4.5703125" customWidth="1"/>
    <col min="16134" max="16134" width="11.42578125" customWidth="1"/>
  </cols>
  <sheetData>
    <row r="1" spans="1:104" x14ac:dyDescent="0.25">
      <c r="B1" s="111"/>
      <c r="C1" s="168"/>
      <c r="D1" s="113"/>
      <c r="E1" s="112"/>
      <c r="F1" s="112"/>
      <c r="G1" s="112"/>
    </row>
    <row r="2" spans="1:104" s="1" customFormat="1" ht="27.75" customHeight="1" thickBot="1" x14ac:dyDescent="0.5">
      <c r="A2" s="80"/>
      <c r="B2" s="81" t="s">
        <v>0</v>
      </c>
      <c r="C2" s="169"/>
      <c r="D2" s="31"/>
      <c r="E2" s="27"/>
      <c r="F2" s="28"/>
      <c r="G2" s="28"/>
      <c r="H2" s="28"/>
      <c r="I2" s="28"/>
      <c r="J2" s="28"/>
    </row>
    <row r="3" spans="1:104" ht="21.75" customHeight="1" thickTop="1" thickBot="1" x14ac:dyDescent="0.3">
      <c r="A3" s="20"/>
      <c r="B3" s="21"/>
      <c r="C3" s="170" t="s">
        <v>1</v>
      </c>
      <c r="D3" s="124">
        <v>2025</v>
      </c>
      <c r="E3" s="119">
        <f>D3+1</f>
        <v>2026</v>
      </c>
      <c r="F3" s="119">
        <f t="shared" ref="F3:J3" si="0">E3+1</f>
        <v>2027</v>
      </c>
      <c r="G3" s="119">
        <f t="shared" si="0"/>
        <v>2028</v>
      </c>
      <c r="H3" s="119">
        <f t="shared" si="0"/>
        <v>2029</v>
      </c>
      <c r="I3" s="119">
        <f t="shared" si="0"/>
        <v>2030</v>
      </c>
      <c r="J3" s="119">
        <f t="shared" si="0"/>
        <v>2031</v>
      </c>
    </row>
    <row r="4" spans="1:104" s="22" customFormat="1" ht="19.5" thickBot="1" x14ac:dyDescent="0.35">
      <c r="A4" s="40" t="s">
        <v>2</v>
      </c>
      <c r="B4" s="41"/>
      <c r="C4" s="171"/>
      <c r="D4" s="43"/>
      <c r="E4" s="42"/>
      <c r="F4" s="42"/>
      <c r="G4" s="42"/>
      <c r="H4" s="42"/>
      <c r="I4" s="42"/>
      <c r="J4" s="42"/>
      <c r="K4" s="55"/>
      <c r="L4" s="55"/>
      <c r="M4" s="55"/>
      <c r="N4" s="55"/>
      <c r="O4" s="55"/>
      <c r="P4" s="55"/>
      <c r="Q4" s="55"/>
      <c r="R4" s="115"/>
      <c r="S4" s="115"/>
      <c r="T4" s="115"/>
      <c r="U4" s="115"/>
      <c r="V4" s="115"/>
      <c r="W4" s="115"/>
      <c r="X4" s="115"/>
      <c r="Y4" s="115"/>
      <c r="Z4" s="115"/>
      <c r="AA4" s="115"/>
      <c r="AB4" s="115"/>
      <c r="AC4" s="115"/>
      <c r="AD4" s="115"/>
      <c r="AE4" s="115"/>
      <c r="AF4" s="115"/>
      <c r="AG4" s="115"/>
      <c r="AH4" s="115"/>
      <c r="AI4" s="115"/>
      <c r="AJ4" s="115"/>
      <c r="AK4" s="115"/>
      <c r="AL4" s="115"/>
      <c r="AM4" s="115"/>
      <c r="AN4" s="115"/>
      <c r="AO4" s="115"/>
      <c r="AP4" s="115"/>
      <c r="AQ4" s="115"/>
      <c r="AR4" s="115"/>
      <c r="AS4" s="115"/>
      <c r="AT4" s="115"/>
      <c r="AU4" s="115"/>
      <c r="AV4" s="115"/>
      <c r="AW4" s="115"/>
      <c r="AX4" s="115"/>
      <c r="AY4" s="115"/>
      <c r="AZ4" s="115"/>
      <c r="BA4" s="115"/>
      <c r="BB4" s="115"/>
      <c r="BC4" s="115"/>
      <c r="BD4" s="115"/>
      <c r="BE4" s="115"/>
      <c r="BF4" s="115"/>
      <c r="BG4" s="115"/>
      <c r="BH4" s="115"/>
      <c r="BI4" s="115"/>
      <c r="BJ4" s="115"/>
      <c r="BK4" s="115"/>
      <c r="BL4" s="115"/>
      <c r="BM4" s="115"/>
      <c r="BN4" s="115"/>
      <c r="BO4" s="115"/>
      <c r="BP4" s="115"/>
      <c r="BQ4" s="115"/>
      <c r="BR4" s="115"/>
      <c r="BS4" s="115"/>
      <c r="BT4" s="115"/>
      <c r="BU4" s="115"/>
      <c r="BV4" s="115"/>
      <c r="BW4" s="115"/>
      <c r="BX4" s="115"/>
      <c r="BY4" s="115"/>
      <c r="BZ4" s="115"/>
      <c r="CA4" s="115"/>
      <c r="CB4" s="115"/>
      <c r="CC4" s="115"/>
      <c r="CD4" s="115"/>
      <c r="CE4" s="115"/>
      <c r="CF4" s="115"/>
      <c r="CG4" s="115"/>
      <c r="CH4" s="115"/>
      <c r="CI4" s="115"/>
      <c r="CJ4" s="115"/>
      <c r="CK4" s="115"/>
      <c r="CL4" s="115"/>
      <c r="CM4" s="115"/>
      <c r="CN4" s="115"/>
      <c r="CO4" s="115"/>
      <c r="CP4" s="115"/>
      <c r="CQ4" s="115"/>
      <c r="CR4" s="115"/>
      <c r="CS4" s="115"/>
      <c r="CT4" s="115"/>
      <c r="CU4" s="115"/>
      <c r="CV4" s="115"/>
      <c r="CW4" s="115"/>
      <c r="CX4" s="115"/>
      <c r="CY4" s="115"/>
      <c r="CZ4" s="115"/>
    </row>
    <row r="5" spans="1:104" s="23" customFormat="1" hidden="1" x14ac:dyDescent="0.25">
      <c r="A5" s="56" t="s">
        <v>3</v>
      </c>
      <c r="B5" s="57"/>
      <c r="C5" s="172"/>
      <c r="D5" s="59"/>
      <c r="E5" s="58"/>
      <c r="F5" s="58"/>
      <c r="G5" s="58"/>
      <c r="H5" s="58"/>
      <c r="I5" s="58"/>
      <c r="J5" s="58"/>
      <c r="K5"/>
      <c r="L5"/>
      <c r="M5"/>
      <c r="N5"/>
      <c r="O5"/>
      <c r="P5"/>
      <c r="Q5"/>
      <c r="R5" s="116"/>
      <c r="S5" s="116"/>
      <c r="T5" s="116"/>
      <c r="U5" s="116"/>
      <c r="V5" s="116"/>
      <c r="W5" s="116"/>
      <c r="X5" s="116"/>
      <c r="Y5" s="116"/>
      <c r="Z5" s="116"/>
      <c r="AA5" s="116"/>
      <c r="AB5" s="116"/>
      <c r="AC5" s="116"/>
      <c r="AD5" s="116"/>
      <c r="AE5" s="116"/>
      <c r="AF5" s="116"/>
      <c r="AG5" s="116"/>
      <c r="AH5" s="116"/>
      <c r="AI5" s="116"/>
      <c r="AJ5" s="116"/>
      <c r="AK5" s="116"/>
      <c r="AL5" s="116"/>
      <c r="AM5" s="116"/>
      <c r="AN5" s="116"/>
      <c r="AO5" s="116"/>
      <c r="AP5" s="116"/>
      <c r="AQ5" s="116"/>
      <c r="AR5" s="116"/>
      <c r="AS5" s="116"/>
      <c r="AT5" s="116"/>
      <c r="AU5" s="116"/>
      <c r="AV5" s="116"/>
      <c r="AW5" s="116"/>
      <c r="AX5" s="116"/>
      <c r="AY5" s="116"/>
      <c r="AZ5" s="116"/>
      <c r="BA5" s="116"/>
      <c r="BB5" s="116"/>
      <c r="BC5" s="116"/>
      <c r="BD5" s="116"/>
      <c r="BE5" s="116"/>
      <c r="BF5" s="116"/>
      <c r="BG5" s="116"/>
      <c r="BH5" s="116"/>
      <c r="BI5" s="116"/>
      <c r="BJ5" s="116"/>
      <c r="BK5" s="116"/>
      <c r="BL5" s="116"/>
      <c r="BM5" s="116"/>
      <c r="BN5" s="116"/>
      <c r="BO5" s="116"/>
      <c r="BP5" s="116"/>
      <c r="BQ5" s="116"/>
      <c r="BR5" s="116"/>
      <c r="BS5" s="116"/>
      <c r="BT5" s="116"/>
      <c r="BU5" s="116"/>
      <c r="BV5" s="116"/>
      <c r="BW5" s="116"/>
      <c r="BX5" s="116"/>
      <c r="BY5" s="116"/>
      <c r="BZ5" s="116"/>
      <c r="CA5" s="116"/>
      <c r="CB5" s="116"/>
      <c r="CC5" s="116"/>
      <c r="CD5" s="116"/>
      <c r="CE5" s="116"/>
      <c r="CF5" s="116"/>
      <c r="CG5" s="116"/>
      <c r="CH5" s="116"/>
      <c r="CI5" s="116"/>
      <c r="CJ5" s="116"/>
      <c r="CK5" s="116"/>
      <c r="CL5" s="116"/>
      <c r="CM5" s="116"/>
      <c r="CN5" s="116"/>
      <c r="CO5" s="116"/>
      <c r="CP5" s="116"/>
      <c r="CQ5" s="116"/>
      <c r="CR5" s="116"/>
      <c r="CS5" s="116"/>
      <c r="CT5" s="116"/>
      <c r="CU5" s="116"/>
      <c r="CV5" s="116"/>
      <c r="CW5" s="116"/>
      <c r="CX5" s="116"/>
      <c r="CY5" s="116"/>
      <c r="CZ5" s="116"/>
    </row>
    <row r="6" spans="1:104" hidden="1" x14ac:dyDescent="0.25">
      <c r="A6" s="2" t="s">
        <v>4</v>
      </c>
      <c r="B6" s="3" t="s">
        <v>5</v>
      </c>
      <c r="C6" s="173">
        <v>0.255</v>
      </c>
      <c r="D6" s="93"/>
      <c r="E6" s="93">
        <f t="shared" ref="E6:J6" si="1">E7*E8</f>
        <v>0</v>
      </c>
      <c r="F6" s="93">
        <f t="shared" si="1"/>
        <v>0</v>
      </c>
      <c r="G6" s="93">
        <f t="shared" si="1"/>
        <v>0</v>
      </c>
      <c r="H6" s="93">
        <f t="shared" si="1"/>
        <v>0</v>
      </c>
      <c r="I6" s="93">
        <f t="shared" si="1"/>
        <v>0</v>
      </c>
      <c r="J6" s="93">
        <f t="shared" si="1"/>
        <v>0</v>
      </c>
      <c r="R6" s="116"/>
      <c r="S6" s="116"/>
      <c r="T6" s="116"/>
      <c r="U6" s="116"/>
      <c r="V6" s="116"/>
      <c r="W6" s="116"/>
      <c r="X6" s="116"/>
      <c r="Y6" s="116"/>
      <c r="Z6" s="116"/>
      <c r="AA6" s="116"/>
      <c r="AB6" s="116"/>
      <c r="AC6" s="116"/>
      <c r="AD6" s="116"/>
      <c r="AE6" s="116"/>
      <c r="AF6" s="116"/>
      <c r="AG6" s="116"/>
      <c r="AH6" s="116"/>
      <c r="AI6" s="116"/>
      <c r="AJ6" s="116"/>
      <c r="AK6" s="116"/>
      <c r="AL6" s="116"/>
      <c r="AM6" s="116"/>
      <c r="AN6" s="116"/>
      <c r="AO6" s="116"/>
      <c r="AP6" s="116"/>
      <c r="AQ6" s="116"/>
      <c r="AR6" s="116"/>
      <c r="AS6" s="116"/>
      <c r="AT6" s="116"/>
      <c r="AU6" s="116"/>
      <c r="AV6" s="116"/>
      <c r="AW6" s="116"/>
      <c r="AX6" s="116"/>
      <c r="AY6" s="116"/>
      <c r="AZ6" s="116"/>
      <c r="BA6" s="116"/>
      <c r="BB6" s="116"/>
      <c r="BC6" s="116"/>
      <c r="BD6" s="116"/>
      <c r="BE6" s="116"/>
      <c r="BF6" s="116"/>
      <c r="BG6" s="116"/>
      <c r="BH6" s="116"/>
      <c r="BI6" s="116"/>
      <c r="BJ6" s="116"/>
      <c r="BK6" s="116"/>
      <c r="BL6" s="116"/>
      <c r="BM6" s="116"/>
      <c r="BN6" s="116"/>
      <c r="BO6" s="116"/>
      <c r="BP6" s="116"/>
      <c r="BQ6" s="116"/>
      <c r="BR6" s="116"/>
      <c r="BS6" s="116"/>
      <c r="BT6" s="116"/>
      <c r="BU6" s="116"/>
      <c r="BV6" s="116"/>
      <c r="BW6" s="116"/>
      <c r="BX6" s="116"/>
      <c r="BY6" s="116"/>
      <c r="BZ6" s="116"/>
      <c r="CA6" s="116"/>
      <c r="CB6" s="116"/>
      <c r="CC6" s="116"/>
      <c r="CD6" s="116"/>
      <c r="CE6" s="116"/>
      <c r="CF6" s="116"/>
      <c r="CG6" s="116"/>
      <c r="CH6" s="116"/>
      <c r="CI6" s="116"/>
      <c r="CJ6" s="116"/>
      <c r="CK6" s="116"/>
      <c r="CL6" s="116"/>
      <c r="CM6" s="116"/>
      <c r="CN6" s="116"/>
      <c r="CO6" s="116"/>
      <c r="CP6" s="116"/>
      <c r="CQ6" s="116"/>
      <c r="CR6" s="116"/>
      <c r="CS6" s="116"/>
      <c r="CT6" s="116"/>
      <c r="CU6" s="116"/>
      <c r="CV6" s="116"/>
      <c r="CW6" s="116"/>
      <c r="CX6" s="116"/>
      <c r="CY6" s="116"/>
      <c r="CZ6" s="116"/>
    </row>
    <row r="7" spans="1:104" s="5" customFormat="1" ht="12" hidden="1" x14ac:dyDescent="0.2">
      <c r="A7" s="4"/>
      <c r="B7" s="6" t="s">
        <v>6</v>
      </c>
      <c r="C7" s="174"/>
      <c r="D7" s="139"/>
      <c r="E7" s="139"/>
      <c r="F7" s="139"/>
      <c r="G7" s="139"/>
      <c r="H7" s="139"/>
      <c r="I7" s="139"/>
      <c r="J7" s="139"/>
      <c r="R7" s="117"/>
      <c r="S7" s="117"/>
      <c r="T7" s="117"/>
      <c r="U7" s="117"/>
      <c r="V7" s="117"/>
      <c r="W7" s="117"/>
      <c r="X7" s="117"/>
      <c r="Y7" s="117"/>
      <c r="Z7" s="117"/>
      <c r="AA7" s="117"/>
      <c r="AB7" s="117"/>
      <c r="AC7" s="117"/>
      <c r="AD7" s="117"/>
      <c r="AE7" s="117"/>
      <c r="AF7" s="117"/>
      <c r="AG7" s="117"/>
      <c r="AH7" s="117"/>
      <c r="AI7" s="117"/>
      <c r="AJ7" s="117"/>
      <c r="AK7" s="117"/>
      <c r="AL7" s="117"/>
      <c r="AM7" s="117"/>
      <c r="AN7" s="117"/>
      <c r="AO7" s="117"/>
      <c r="AP7" s="117"/>
      <c r="AQ7" s="117"/>
      <c r="AR7" s="117"/>
      <c r="AS7" s="117"/>
      <c r="AT7" s="117"/>
      <c r="AU7" s="117"/>
      <c r="AV7" s="117"/>
      <c r="AW7" s="117"/>
      <c r="AX7" s="117"/>
      <c r="AY7" s="117"/>
      <c r="AZ7" s="117"/>
      <c r="BA7" s="117"/>
      <c r="BB7" s="117"/>
      <c r="BC7" s="117"/>
      <c r="BD7" s="117"/>
      <c r="BE7" s="117"/>
      <c r="BF7" s="117"/>
      <c r="BG7" s="117"/>
      <c r="BH7" s="117"/>
      <c r="BI7" s="117"/>
      <c r="BJ7" s="117"/>
      <c r="BK7" s="117"/>
      <c r="BL7" s="117"/>
      <c r="BM7" s="117"/>
      <c r="BN7" s="117"/>
      <c r="BO7" s="117"/>
      <c r="BP7" s="117"/>
      <c r="BQ7" s="117"/>
      <c r="BR7" s="117"/>
      <c r="BS7" s="117"/>
      <c r="BT7" s="117"/>
      <c r="BU7" s="117"/>
      <c r="BV7" s="117"/>
      <c r="BW7" s="117"/>
      <c r="BX7" s="117"/>
      <c r="BY7" s="117"/>
      <c r="BZ7" s="117"/>
      <c r="CA7" s="117"/>
      <c r="CB7" s="117"/>
      <c r="CC7" s="117"/>
      <c r="CD7" s="117"/>
      <c r="CE7" s="117"/>
      <c r="CF7" s="117"/>
      <c r="CG7" s="117"/>
      <c r="CH7" s="117"/>
      <c r="CI7" s="117"/>
      <c r="CJ7" s="117"/>
      <c r="CK7" s="117"/>
      <c r="CL7" s="117"/>
      <c r="CM7" s="117"/>
      <c r="CN7" s="117"/>
      <c r="CO7" s="117"/>
      <c r="CP7" s="117"/>
      <c r="CQ7" s="117"/>
      <c r="CR7" s="117"/>
      <c r="CS7" s="117"/>
      <c r="CT7" s="117"/>
      <c r="CU7" s="117"/>
      <c r="CV7" s="117"/>
      <c r="CW7" s="117"/>
      <c r="CX7" s="117"/>
      <c r="CY7" s="117"/>
      <c r="CZ7" s="117"/>
    </row>
    <row r="8" spans="1:104" s="5" customFormat="1" ht="12" hidden="1" x14ac:dyDescent="0.2">
      <c r="A8" s="4"/>
      <c r="B8" s="6" t="s">
        <v>7</v>
      </c>
      <c r="C8" s="175"/>
      <c r="D8" s="140"/>
      <c r="E8" s="140"/>
      <c r="F8" s="140"/>
      <c r="G8" s="140"/>
      <c r="H8" s="140"/>
      <c r="I8" s="140"/>
      <c r="J8" s="140"/>
      <c r="R8" s="117"/>
      <c r="S8" s="117"/>
      <c r="T8" s="117"/>
      <c r="U8" s="117"/>
      <c r="V8" s="117"/>
      <c r="W8" s="117"/>
      <c r="X8" s="117"/>
      <c r="Y8" s="117"/>
      <c r="Z8" s="117"/>
      <c r="AA8" s="117"/>
      <c r="AB8" s="117"/>
      <c r="AC8" s="117"/>
      <c r="AD8" s="117"/>
      <c r="AE8" s="117"/>
      <c r="AF8" s="117"/>
      <c r="AG8" s="117"/>
      <c r="AH8" s="117"/>
      <c r="AI8" s="117"/>
      <c r="AJ8" s="117"/>
      <c r="AK8" s="117"/>
      <c r="AL8" s="117"/>
      <c r="AM8" s="117"/>
      <c r="AN8" s="117"/>
      <c r="AO8" s="117"/>
      <c r="AP8" s="117"/>
      <c r="AQ8" s="117"/>
      <c r="AR8" s="117"/>
      <c r="AS8" s="117"/>
      <c r="AT8" s="117"/>
      <c r="AU8" s="117"/>
      <c r="AV8" s="117"/>
      <c r="AW8" s="117"/>
      <c r="AX8" s="117"/>
      <c r="AY8" s="117"/>
      <c r="AZ8" s="117"/>
      <c r="BA8" s="117"/>
      <c r="BB8" s="117"/>
      <c r="BC8" s="117"/>
      <c r="BD8" s="117"/>
      <c r="BE8" s="117"/>
      <c r="BF8" s="117"/>
      <c r="BG8" s="117"/>
      <c r="BH8" s="117"/>
      <c r="BI8" s="117"/>
      <c r="BJ8" s="117"/>
      <c r="BK8" s="117"/>
      <c r="BL8" s="117"/>
      <c r="BM8" s="117"/>
      <c r="BN8" s="117"/>
      <c r="BO8" s="117"/>
      <c r="BP8" s="117"/>
      <c r="BQ8" s="117"/>
      <c r="BR8" s="117"/>
      <c r="BS8" s="117"/>
      <c r="BT8" s="117"/>
      <c r="BU8" s="117"/>
      <c r="BV8" s="117"/>
      <c r="BW8" s="117"/>
      <c r="BX8" s="117"/>
      <c r="BY8" s="117"/>
      <c r="BZ8" s="117"/>
      <c r="CA8" s="117"/>
      <c r="CB8" s="117"/>
      <c r="CC8" s="117"/>
      <c r="CD8" s="117"/>
      <c r="CE8" s="117"/>
      <c r="CF8" s="117"/>
      <c r="CG8" s="117"/>
      <c r="CH8" s="117"/>
      <c r="CI8" s="117"/>
      <c r="CJ8" s="117"/>
      <c r="CK8" s="117"/>
      <c r="CL8" s="117"/>
      <c r="CM8" s="117"/>
      <c r="CN8" s="117"/>
      <c r="CO8" s="117"/>
      <c r="CP8" s="117"/>
      <c r="CQ8" s="117"/>
      <c r="CR8" s="117"/>
      <c r="CS8" s="117"/>
      <c r="CT8" s="117"/>
      <c r="CU8" s="117"/>
      <c r="CV8" s="117"/>
      <c r="CW8" s="117"/>
      <c r="CX8" s="117"/>
      <c r="CY8" s="117"/>
      <c r="CZ8" s="117"/>
    </row>
    <row r="9" spans="1:104" hidden="1" x14ac:dyDescent="0.25">
      <c r="A9" s="2" t="s">
        <v>4</v>
      </c>
      <c r="B9" s="3" t="s">
        <v>5</v>
      </c>
      <c r="C9" s="173">
        <v>0.13500000000000001</v>
      </c>
      <c r="D9" s="125"/>
      <c r="E9" s="141"/>
      <c r="F9" s="141"/>
      <c r="G9" s="141"/>
      <c r="H9" s="141"/>
      <c r="I9" s="141"/>
      <c r="J9" s="141"/>
      <c r="R9" s="116"/>
      <c r="S9" s="116"/>
      <c r="T9" s="116"/>
      <c r="U9" s="116"/>
      <c r="V9" s="116"/>
      <c r="W9" s="116"/>
      <c r="X9" s="116"/>
      <c r="Y9" s="116"/>
      <c r="Z9" s="116"/>
      <c r="AA9" s="116"/>
      <c r="AB9" s="116"/>
      <c r="AC9" s="116"/>
      <c r="AD9" s="116"/>
      <c r="AE9" s="116"/>
      <c r="AF9" s="116"/>
      <c r="AG9" s="116"/>
      <c r="AH9" s="116"/>
      <c r="AI9" s="116"/>
      <c r="AJ9" s="116"/>
      <c r="AK9" s="116"/>
      <c r="AL9" s="116"/>
      <c r="AM9" s="116"/>
      <c r="AN9" s="116"/>
      <c r="AO9" s="116"/>
      <c r="AP9" s="116"/>
      <c r="AQ9" s="116"/>
      <c r="AR9" s="116"/>
      <c r="AS9" s="116"/>
      <c r="AT9" s="116"/>
      <c r="AU9" s="116"/>
      <c r="AV9" s="116"/>
      <c r="AW9" s="116"/>
      <c r="AX9" s="116"/>
      <c r="AY9" s="116"/>
      <c r="AZ9" s="116"/>
      <c r="BA9" s="116"/>
      <c r="BB9" s="116"/>
      <c r="BC9" s="116"/>
      <c r="BD9" s="116"/>
      <c r="BE9" s="116"/>
      <c r="BF9" s="116"/>
      <c r="BG9" s="116"/>
      <c r="BH9" s="116"/>
      <c r="BI9" s="116"/>
      <c r="BJ9" s="116"/>
      <c r="BK9" s="116"/>
      <c r="BL9" s="116"/>
      <c r="BM9" s="116"/>
      <c r="BN9" s="116"/>
      <c r="BO9" s="116"/>
      <c r="BP9" s="116"/>
      <c r="BQ9" s="116"/>
      <c r="BR9" s="116"/>
      <c r="BS9" s="116"/>
      <c r="BT9" s="116"/>
      <c r="BU9" s="116"/>
      <c r="BV9" s="116"/>
      <c r="BW9" s="116"/>
      <c r="BX9" s="116"/>
      <c r="BY9" s="116"/>
      <c r="BZ9" s="116"/>
      <c r="CA9" s="116"/>
      <c r="CB9" s="116"/>
      <c r="CC9" s="116"/>
      <c r="CD9" s="116"/>
      <c r="CE9" s="116"/>
      <c r="CF9" s="116"/>
      <c r="CG9" s="116"/>
      <c r="CH9" s="116"/>
      <c r="CI9" s="116"/>
      <c r="CJ9" s="116"/>
      <c r="CK9" s="116"/>
      <c r="CL9" s="116"/>
      <c r="CM9" s="116"/>
      <c r="CN9" s="116"/>
      <c r="CO9" s="116"/>
      <c r="CP9" s="116"/>
      <c r="CQ9" s="116"/>
      <c r="CR9" s="116"/>
      <c r="CS9" s="116"/>
      <c r="CT9" s="116"/>
      <c r="CU9" s="116"/>
      <c r="CV9" s="116"/>
      <c r="CW9" s="116"/>
      <c r="CX9" s="116"/>
      <c r="CY9" s="116"/>
      <c r="CZ9" s="116"/>
    </row>
    <row r="10" spans="1:104" s="5" customFormat="1" ht="12" hidden="1" x14ac:dyDescent="0.2">
      <c r="A10" s="4"/>
      <c r="B10" s="6" t="s">
        <v>6</v>
      </c>
      <c r="C10" s="175"/>
      <c r="D10" s="126"/>
      <c r="E10" s="139">
        <v>31</v>
      </c>
      <c r="F10" s="139">
        <v>31</v>
      </c>
      <c r="G10" s="139">
        <v>31</v>
      </c>
      <c r="H10" s="139">
        <v>31</v>
      </c>
      <c r="I10" s="139">
        <v>31</v>
      </c>
      <c r="J10" s="139">
        <v>31</v>
      </c>
      <c r="R10" s="117"/>
      <c r="S10" s="117"/>
      <c r="T10" s="117"/>
      <c r="U10" s="117"/>
      <c r="V10" s="117"/>
      <c r="W10" s="117"/>
      <c r="X10" s="117"/>
      <c r="Y10" s="117"/>
      <c r="Z10" s="117"/>
      <c r="AA10" s="117"/>
      <c r="AB10" s="117"/>
      <c r="AC10" s="117"/>
      <c r="AD10" s="117"/>
      <c r="AE10" s="117"/>
      <c r="AF10" s="117"/>
      <c r="AG10" s="117"/>
      <c r="AH10" s="117"/>
      <c r="AI10" s="117"/>
      <c r="AJ10" s="117"/>
      <c r="AK10" s="117"/>
      <c r="AL10" s="117"/>
      <c r="AM10" s="117"/>
      <c r="AN10" s="117"/>
      <c r="AO10" s="117"/>
      <c r="AP10" s="117"/>
      <c r="AQ10" s="117"/>
      <c r="AR10" s="117"/>
      <c r="AS10" s="117"/>
      <c r="AT10" s="117"/>
      <c r="AU10" s="117"/>
      <c r="AV10" s="117"/>
      <c r="AW10" s="117"/>
      <c r="AX10" s="117"/>
      <c r="AY10" s="117"/>
      <c r="AZ10" s="117"/>
      <c r="BA10" s="117"/>
      <c r="BB10" s="117"/>
      <c r="BC10" s="117"/>
      <c r="BD10" s="117"/>
      <c r="BE10" s="117"/>
      <c r="BF10" s="117"/>
      <c r="BG10" s="117"/>
      <c r="BH10" s="117"/>
      <c r="BI10" s="117"/>
      <c r="BJ10" s="117"/>
      <c r="BK10" s="117"/>
      <c r="BL10" s="117"/>
      <c r="BM10" s="117"/>
      <c r="BN10" s="117"/>
      <c r="BO10" s="117"/>
      <c r="BP10" s="117"/>
      <c r="BQ10" s="117"/>
      <c r="BR10" s="117"/>
      <c r="BS10" s="117"/>
      <c r="BT10" s="117"/>
      <c r="BU10" s="117"/>
      <c r="BV10" s="117"/>
      <c r="BW10" s="117"/>
      <c r="BX10" s="117"/>
      <c r="BY10" s="117"/>
      <c r="BZ10" s="117"/>
      <c r="CA10" s="117"/>
      <c r="CB10" s="117"/>
      <c r="CC10" s="117"/>
      <c r="CD10" s="117"/>
      <c r="CE10" s="117"/>
      <c r="CF10" s="117"/>
      <c r="CG10" s="117"/>
      <c r="CH10" s="117"/>
      <c r="CI10" s="117"/>
      <c r="CJ10" s="117"/>
      <c r="CK10" s="117"/>
      <c r="CL10" s="117"/>
      <c r="CM10" s="117"/>
      <c r="CN10" s="117"/>
      <c r="CO10" s="117"/>
      <c r="CP10" s="117"/>
      <c r="CQ10" s="117"/>
      <c r="CR10" s="117"/>
      <c r="CS10" s="117"/>
      <c r="CT10" s="117"/>
      <c r="CU10" s="117"/>
      <c r="CV10" s="117"/>
      <c r="CW10" s="117"/>
      <c r="CX10" s="117"/>
      <c r="CY10" s="117"/>
      <c r="CZ10" s="117"/>
    </row>
    <row r="11" spans="1:104" s="5" customFormat="1" ht="12" hidden="1" x14ac:dyDescent="0.2">
      <c r="A11" s="4"/>
      <c r="B11" s="6" t="s">
        <v>7</v>
      </c>
      <c r="C11" s="175"/>
      <c r="D11" s="126"/>
      <c r="E11" s="139">
        <v>500</v>
      </c>
      <c r="F11" s="139">
        <v>500</v>
      </c>
      <c r="G11" s="139">
        <v>500</v>
      </c>
      <c r="H11" s="139">
        <v>500</v>
      </c>
      <c r="I11" s="139">
        <v>500</v>
      </c>
      <c r="J11" s="139">
        <v>500</v>
      </c>
      <c r="R11" s="117"/>
      <c r="S11" s="117"/>
      <c r="T11" s="117"/>
      <c r="U11" s="117"/>
      <c r="V11" s="117"/>
      <c r="W11" s="117"/>
      <c r="X11" s="117"/>
      <c r="Y11" s="117"/>
      <c r="Z11" s="117"/>
      <c r="AA11" s="117"/>
      <c r="AB11" s="117"/>
      <c r="AC11" s="117"/>
      <c r="AD11" s="117"/>
      <c r="AE11" s="117"/>
      <c r="AF11" s="117"/>
      <c r="AG11" s="117"/>
      <c r="AH11" s="117"/>
      <c r="AI11" s="117"/>
      <c r="AJ11" s="117"/>
      <c r="AK11" s="117"/>
      <c r="AL11" s="117"/>
      <c r="AM11" s="117"/>
      <c r="AN11" s="117"/>
      <c r="AO11" s="117"/>
      <c r="AP11" s="117"/>
      <c r="AQ11" s="117"/>
      <c r="AR11" s="117"/>
      <c r="AS11" s="117"/>
      <c r="AT11" s="117"/>
      <c r="AU11" s="117"/>
      <c r="AV11" s="117"/>
      <c r="AW11" s="117"/>
      <c r="AX11" s="117"/>
      <c r="AY11" s="117"/>
      <c r="AZ11" s="117"/>
      <c r="BA11" s="117"/>
      <c r="BB11" s="117"/>
      <c r="BC11" s="117"/>
      <c r="BD11" s="117"/>
      <c r="BE11" s="117"/>
      <c r="BF11" s="117"/>
      <c r="BG11" s="117"/>
      <c r="BH11" s="117"/>
      <c r="BI11" s="117"/>
      <c r="BJ11" s="117"/>
      <c r="BK11" s="117"/>
      <c r="BL11" s="117"/>
      <c r="BM11" s="117"/>
      <c r="BN11" s="117"/>
      <c r="BO11" s="117"/>
      <c r="BP11" s="117"/>
      <c r="BQ11" s="117"/>
      <c r="BR11" s="117"/>
      <c r="BS11" s="117"/>
      <c r="BT11" s="117"/>
      <c r="BU11" s="117"/>
      <c r="BV11" s="117"/>
      <c r="BW11" s="117"/>
      <c r="BX11" s="117"/>
      <c r="BY11" s="117"/>
      <c r="BZ11" s="117"/>
      <c r="CA11" s="117"/>
      <c r="CB11" s="117"/>
      <c r="CC11" s="117"/>
      <c r="CD11" s="117"/>
      <c r="CE11" s="117"/>
      <c r="CF11" s="117"/>
      <c r="CG11" s="117"/>
      <c r="CH11" s="117"/>
      <c r="CI11" s="117"/>
      <c r="CJ11" s="117"/>
      <c r="CK11" s="117"/>
      <c r="CL11" s="117"/>
      <c r="CM11" s="117"/>
      <c r="CN11" s="117"/>
      <c r="CO11" s="117"/>
      <c r="CP11" s="117"/>
      <c r="CQ11" s="117"/>
      <c r="CR11" s="117"/>
      <c r="CS11" s="117"/>
      <c r="CT11" s="117"/>
      <c r="CU11" s="117"/>
      <c r="CV11" s="117"/>
      <c r="CW11" s="117"/>
      <c r="CX11" s="117"/>
      <c r="CY11" s="117"/>
      <c r="CZ11" s="117"/>
    </row>
    <row r="12" spans="1:104" hidden="1" x14ac:dyDescent="0.25">
      <c r="A12" s="2" t="s">
        <v>4</v>
      </c>
      <c r="B12" s="3" t="s">
        <v>8</v>
      </c>
      <c r="C12" s="173">
        <v>0.255</v>
      </c>
      <c r="D12" s="127"/>
      <c r="E12" s="137"/>
      <c r="F12" s="137"/>
      <c r="G12" s="137"/>
      <c r="H12" s="137"/>
      <c r="I12" s="137"/>
      <c r="J12" s="137"/>
      <c r="R12" s="116"/>
      <c r="S12" s="116"/>
      <c r="T12" s="116"/>
      <c r="U12" s="116"/>
      <c r="V12" s="116"/>
      <c r="W12" s="116"/>
      <c r="X12" s="116"/>
      <c r="Y12" s="116"/>
      <c r="Z12" s="116"/>
      <c r="AA12" s="116"/>
      <c r="AB12" s="116"/>
      <c r="AC12" s="116"/>
      <c r="AD12" s="116"/>
      <c r="AE12" s="116"/>
      <c r="AF12" s="116"/>
      <c r="AG12" s="116"/>
      <c r="AH12" s="116"/>
      <c r="AI12" s="116"/>
      <c r="AJ12" s="116"/>
      <c r="AK12" s="116"/>
      <c r="AL12" s="116"/>
      <c r="AM12" s="116"/>
      <c r="AN12" s="116"/>
      <c r="AO12" s="116"/>
      <c r="AP12" s="116"/>
      <c r="AQ12" s="116"/>
      <c r="AR12" s="116"/>
      <c r="AS12" s="116"/>
      <c r="AT12" s="116"/>
      <c r="AU12" s="116"/>
      <c r="AV12" s="116"/>
      <c r="AW12" s="116"/>
      <c r="AX12" s="116"/>
      <c r="AY12" s="116"/>
      <c r="AZ12" s="116"/>
      <c r="BA12" s="116"/>
      <c r="BB12" s="116"/>
      <c r="BC12" s="116"/>
      <c r="BD12" s="116"/>
      <c r="BE12" s="116"/>
      <c r="BF12" s="116"/>
      <c r="BG12" s="116"/>
      <c r="BH12" s="116"/>
      <c r="BI12" s="116"/>
      <c r="BJ12" s="116"/>
      <c r="BK12" s="116"/>
      <c r="BL12" s="116"/>
      <c r="BM12" s="116"/>
      <c r="BN12" s="116"/>
      <c r="BO12" s="116"/>
      <c r="BP12" s="116"/>
      <c r="BQ12" s="116"/>
      <c r="BR12" s="116"/>
      <c r="BS12" s="116"/>
      <c r="BT12" s="116"/>
      <c r="BU12" s="116"/>
      <c r="BV12" s="116"/>
      <c r="BW12" s="116"/>
      <c r="BX12" s="116"/>
      <c r="BY12" s="116"/>
      <c r="BZ12" s="116"/>
      <c r="CA12" s="116"/>
      <c r="CB12" s="116"/>
      <c r="CC12" s="116"/>
      <c r="CD12" s="116"/>
      <c r="CE12" s="116"/>
      <c r="CF12" s="116"/>
      <c r="CG12" s="116"/>
      <c r="CH12" s="116"/>
      <c r="CI12" s="116"/>
      <c r="CJ12" s="116"/>
      <c r="CK12" s="116"/>
      <c r="CL12" s="116"/>
      <c r="CM12" s="116"/>
      <c r="CN12" s="116"/>
      <c r="CO12" s="116"/>
      <c r="CP12" s="116"/>
      <c r="CQ12" s="116"/>
      <c r="CR12" s="116"/>
      <c r="CS12" s="116"/>
      <c r="CT12" s="116"/>
      <c r="CU12" s="116"/>
      <c r="CV12" s="116"/>
      <c r="CW12" s="116"/>
      <c r="CX12" s="116"/>
      <c r="CY12" s="116"/>
      <c r="CZ12" s="116"/>
    </row>
    <row r="13" spans="1:104" ht="15" hidden="1" customHeight="1" x14ac:dyDescent="0.25">
      <c r="A13" s="2" t="s">
        <v>4</v>
      </c>
      <c r="B13" s="7" t="s">
        <v>9</v>
      </c>
      <c r="C13" s="176">
        <v>0</v>
      </c>
      <c r="D13" s="127"/>
      <c r="E13" s="137">
        <f t="shared" ref="E13:J13" si="2">E7*E14</f>
        <v>0</v>
      </c>
      <c r="F13" s="137">
        <f t="shared" si="2"/>
        <v>0</v>
      </c>
      <c r="G13" s="137">
        <f t="shared" si="2"/>
        <v>0</v>
      </c>
      <c r="H13" s="137">
        <f t="shared" si="2"/>
        <v>0</v>
      </c>
      <c r="I13" s="137">
        <f t="shared" si="2"/>
        <v>0</v>
      </c>
      <c r="J13" s="137">
        <f t="shared" si="2"/>
        <v>0</v>
      </c>
      <c r="R13" s="116"/>
      <c r="S13" s="116"/>
      <c r="T13" s="116"/>
      <c r="U13" s="116"/>
      <c r="V13" s="116"/>
      <c r="W13" s="116"/>
      <c r="X13" s="116"/>
      <c r="Y13" s="116"/>
      <c r="Z13" s="116"/>
      <c r="AA13" s="116"/>
      <c r="AB13" s="116"/>
      <c r="AC13" s="116"/>
      <c r="AD13" s="116"/>
      <c r="AE13" s="116"/>
      <c r="AF13" s="116"/>
      <c r="AG13" s="116"/>
      <c r="AH13" s="116"/>
      <c r="AI13" s="116"/>
      <c r="AJ13" s="116"/>
      <c r="AK13" s="116"/>
      <c r="AL13" s="116"/>
      <c r="AM13" s="116"/>
      <c r="AN13" s="116"/>
      <c r="AO13" s="116"/>
      <c r="AP13" s="116"/>
      <c r="AQ13" s="116"/>
      <c r="AR13" s="116"/>
      <c r="AS13" s="116"/>
      <c r="AT13" s="116"/>
      <c r="AU13" s="116"/>
      <c r="AV13" s="116"/>
      <c r="AW13" s="116"/>
      <c r="AX13" s="116"/>
      <c r="AY13" s="116"/>
      <c r="AZ13" s="116"/>
      <c r="BA13" s="116"/>
      <c r="BB13" s="116"/>
      <c r="BC13" s="116"/>
      <c r="BD13" s="116"/>
      <c r="BE13" s="116"/>
      <c r="BF13" s="116"/>
      <c r="BG13" s="116"/>
      <c r="BH13" s="116"/>
      <c r="BI13" s="116"/>
      <c r="BJ13" s="116"/>
      <c r="BK13" s="116"/>
      <c r="BL13" s="116"/>
      <c r="BM13" s="116"/>
      <c r="BN13" s="116"/>
      <c r="BO13" s="116"/>
      <c r="BP13" s="116"/>
      <c r="BQ13" s="116"/>
      <c r="BR13" s="116"/>
      <c r="BS13" s="116"/>
      <c r="BT13" s="116"/>
      <c r="BU13" s="116"/>
      <c r="BV13" s="116"/>
      <c r="BW13" s="116"/>
      <c r="BX13" s="116"/>
      <c r="BY13" s="116"/>
      <c r="BZ13" s="116"/>
      <c r="CA13" s="116"/>
      <c r="CB13" s="116"/>
      <c r="CC13" s="116"/>
      <c r="CD13" s="116"/>
      <c r="CE13" s="116"/>
      <c r="CF13" s="116"/>
      <c r="CG13" s="116"/>
      <c r="CH13" s="116"/>
      <c r="CI13" s="116"/>
      <c r="CJ13" s="116"/>
      <c r="CK13" s="116"/>
      <c r="CL13" s="116"/>
      <c r="CM13" s="116"/>
      <c r="CN13" s="116"/>
      <c r="CO13" s="116"/>
      <c r="CP13" s="116"/>
      <c r="CQ13" s="116"/>
      <c r="CR13" s="116"/>
      <c r="CS13" s="116"/>
      <c r="CT13" s="116"/>
      <c r="CU13" s="116"/>
      <c r="CV13" s="116"/>
      <c r="CW13" s="116"/>
      <c r="CX13" s="116"/>
      <c r="CY13" s="116"/>
      <c r="CZ13" s="116"/>
    </row>
    <row r="14" spans="1:104" ht="15" hidden="1" customHeight="1" x14ac:dyDescent="0.25">
      <c r="B14" s="76" t="s">
        <v>10</v>
      </c>
      <c r="C14" s="173">
        <v>0</v>
      </c>
      <c r="D14" s="103"/>
      <c r="E14" s="157">
        <v>7.1999999999999995E-2</v>
      </c>
      <c r="F14" s="157">
        <v>7.1999999999999995E-2</v>
      </c>
      <c r="G14" s="157">
        <v>7.1999999999999995E-2</v>
      </c>
      <c r="H14" s="157">
        <v>7.1999999999999995E-2</v>
      </c>
      <c r="I14" s="157">
        <v>7.1999999999999995E-2</v>
      </c>
      <c r="J14" s="157">
        <v>7.1999999999999995E-2</v>
      </c>
      <c r="R14" s="116"/>
      <c r="S14" s="116"/>
      <c r="T14" s="116"/>
      <c r="U14" s="116"/>
      <c r="V14" s="116"/>
      <c r="W14" s="116"/>
      <c r="X14" s="116"/>
      <c r="Y14" s="116"/>
      <c r="Z14" s="116"/>
      <c r="AA14" s="116"/>
      <c r="AB14" s="116"/>
      <c r="AC14" s="116"/>
      <c r="AD14" s="116"/>
      <c r="AE14" s="116"/>
      <c r="AF14" s="116"/>
      <c r="AG14" s="116"/>
      <c r="AH14" s="116"/>
      <c r="AI14" s="116"/>
      <c r="AJ14" s="116"/>
      <c r="AK14" s="116"/>
      <c r="AL14" s="116"/>
      <c r="AM14" s="116"/>
      <c r="AN14" s="116"/>
      <c r="AO14" s="116"/>
      <c r="AP14" s="116"/>
      <c r="AQ14" s="116"/>
      <c r="AR14" s="116"/>
      <c r="AS14" s="116"/>
      <c r="AT14" s="116"/>
      <c r="AU14" s="116"/>
      <c r="AV14" s="116"/>
      <c r="AW14" s="116"/>
      <c r="AX14" s="116"/>
      <c r="AY14" s="116"/>
      <c r="AZ14" s="116"/>
      <c r="BA14" s="116"/>
      <c r="BB14" s="116"/>
      <c r="BC14" s="116"/>
      <c r="BD14" s="116"/>
      <c r="BE14" s="116"/>
      <c r="BF14" s="116"/>
      <c r="BG14" s="116"/>
      <c r="BH14" s="116"/>
      <c r="BI14" s="116"/>
      <c r="BJ14" s="116"/>
      <c r="BK14" s="116"/>
      <c r="BL14" s="116"/>
      <c r="BM14" s="116"/>
      <c r="BN14" s="116"/>
      <c r="BO14" s="116"/>
      <c r="BP14" s="116"/>
      <c r="BQ14" s="116"/>
      <c r="BR14" s="116"/>
      <c r="BS14" s="116"/>
      <c r="BT14" s="116"/>
      <c r="BU14" s="116"/>
      <c r="BV14" s="116"/>
      <c r="BW14" s="116"/>
      <c r="BX14" s="116"/>
      <c r="BY14" s="116"/>
      <c r="BZ14" s="116"/>
      <c r="CA14" s="116"/>
      <c r="CB14" s="116"/>
      <c r="CC14" s="116"/>
      <c r="CD14" s="116"/>
      <c r="CE14" s="116"/>
      <c r="CF14" s="116"/>
      <c r="CG14" s="116"/>
      <c r="CH14" s="116"/>
      <c r="CI14" s="116"/>
      <c r="CJ14" s="116"/>
      <c r="CK14" s="116"/>
      <c r="CL14" s="116"/>
      <c r="CM14" s="116"/>
      <c r="CN14" s="116"/>
      <c r="CO14" s="116"/>
      <c r="CP14" s="116"/>
      <c r="CQ14" s="116"/>
      <c r="CR14" s="116"/>
      <c r="CS14" s="116"/>
      <c r="CT14" s="116"/>
      <c r="CU14" s="116"/>
      <c r="CV14" s="116"/>
      <c r="CW14" s="116"/>
      <c r="CX14" s="116"/>
      <c r="CY14" s="116"/>
      <c r="CZ14" s="116"/>
    </row>
    <row r="15" spans="1:104" x14ac:dyDescent="0.25">
      <c r="A15" s="52"/>
      <c r="C15" s="177"/>
      <c r="R15" s="116"/>
      <c r="S15" s="116"/>
      <c r="T15" s="116"/>
      <c r="U15" s="116"/>
      <c r="V15" s="116"/>
      <c r="W15" s="116"/>
      <c r="X15" s="116"/>
      <c r="Y15" s="116"/>
      <c r="Z15" s="116"/>
      <c r="AA15" s="116"/>
      <c r="AB15" s="116"/>
      <c r="AC15" s="116"/>
      <c r="AD15" s="116"/>
      <c r="AE15" s="116"/>
      <c r="AF15" s="116"/>
      <c r="AG15" s="116"/>
      <c r="AH15" s="116"/>
      <c r="AI15" s="116"/>
      <c r="AJ15" s="116"/>
      <c r="AK15" s="116"/>
      <c r="AL15" s="116"/>
      <c r="AM15" s="116"/>
      <c r="AN15" s="116"/>
      <c r="AO15" s="116"/>
      <c r="AP15" s="116"/>
      <c r="AQ15" s="116"/>
      <c r="AR15" s="116"/>
      <c r="AS15" s="116"/>
      <c r="AT15" s="116"/>
      <c r="AU15" s="116"/>
      <c r="AV15" s="116"/>
      <c r="AW15" s="116"/>
      <c r="AX15" s="116"/>
      <c r="AY15" s="116"/>
      <c r="AZ15" s="116"/>
      <c r="BA15" s="116"/>
      <c r="BB15" s="116"/>
      <c r="BC15" s="116"/>
      <c r="BD15" s="116"/>
      <c r="BE15" s="116"/>
      <c r="BF15" s="116"/>
      <c r="BG15" s="116"/>
      <c r="BH15" s="116"/>
      <c r="BI15" s="116"/>
      <c r="BJ15" s="116"/>
      <c r="BK15" s="116"/>
      <c r="BL15" s="116"/>
      <c r="BM15" s="116"/>
      <c r="BN15" s="116"/>
      <c r="BO15" s="116"/>
      <c r="BP15" s="116"/>
      <c r="BQ15" s="116"/>
      <c r="BR15" s="116"/>
      <c r="BS15" s="116"/>
      <c r="BT15" s="116"/>
      <c r="BU15" s="116"/>
      <c r="BV15" s="116"/>
      <c r="BW15" s="116"/>
      <c r="BX15" s="116"/>
      <c r="BY15" s="116"/>
      <c r="BZ15" s="116"/>
      <c r="CA15" s="116"/>
      <c r="CB15" s="116"/>
      <c r="CC15" s="116"/>
      <c r="CD15" s="116"/>
      <c r="CE15" s="116"/>
      <c r="CF15" s="116"/>
      <c r="CG15" s="116"/>
      <c r="CH15" s="116"/>
      <c r="CI15" s="116"/>
      <c r="CJ15" s="116"/>
      <c r="CK15" s="116"/>
      <c r="CL15" s="116"/>
      <c r="CM15" s="116"/>
      <c r="CN15" s="116"/>
      <c r="CO15" s="116"/>
      <c r="CP15" s="116"/>
      <c r="CQ15" s="116"/>
      <c r="CR15" s="116"/>
      <c r="CS15" s="116"/>
      <c r="CT15" s="116"/>
      <c r="CU15" s="116"/>
      <c r="CV15" s="116"/>
      <c r="CW15" s="116"/>
      <c r="CX15" s="116"/>
      <c r="CY15" s="116"/>
      <c r="CZ15" s="116"/>
    </row>
    <row r="16" spans="1:104" s="19" customFormat="1" ht="14.25" customHeight="1" x14ac:dyDescent="0.25">
      <c r="A16" s="60" t="s">
        <v>11</v>
      </c>
      <c r="B16" s="61"/>
      <c r="C16" s="178"/>
      <c r="D16" s="212"/>
      <c r="E16" s="213"/>
      <c r="F16" s="213"/>
      <c r="G16" s="213"/>
      <c r="H16" s="213"/>
      <c r="I16" s="213"/>
      <c r="J16" s="213"/>
      <c r="K16"/>
      <c r="L16"/>
      <c r="M16"/>
      <c r="N16"/>
      <c r="O16"/>
      <c r="P16"/>
      <c r="Q16"/>
      <c r="R16" s="116"/>
      <c r="S16" s="116"/>
      <c r="T16" s="116"/>
      <c r="U16" s="116"/>
      <c r="V16" s="116"/>
      <c r="W16" s="116"/>
      <c r="X16" s="116"/>
      <c r="Y16" s="116"/>
      <c r="Z16" s="116"/>
      <c r="AA16" s="116"/>
      <c r="AB16" s="116"/>
      <c r="AC16" s="116"/>
      <c r="AD16" s="116"/>
      <c r="AE16" s="116"/>
      <c r="AF16" s="116"/>
      <c r="AG16" s="116"/>
      <c r="AH16" s="116"/>
      <c r="AI16" s="116"/>
      <c r="AJ16" s="116"/>
      <c r="AK16" s="116"/>
      <c r="AL16" s="116"/>
      <c r="AM16" s="116"/>
      <c r="AN16" s="116"/>
      <c r="AO16" s="116"/>
      <c r="AP16" s="116"/>
      <c r="AQ16" s="116"/>
      <c r="AR16" s="116"/>
      <c r="AS16" s="116"/>
      <c r="AT16" s="116"/>
      <c r="AU16" s="116"/>
      <c r="AV16" s="116"/>
      <c r="AW16" s="116"/>
      <c r="AX16" s="116"/>
      <c r="AY16" s="116"/>
      <c r="AZ16" s="116"/>
      <c r="BA16" s="116"/>
      <c r="BB16" s="116"/>
      <c r="BC16" s="116"/>
      <c r="BD16" s="116"/>
      <c r="BE16" s="116"/>
      <c r="BF16" s="116"/>
      <c r="BG16" s="116"/>
      <c r="BH16" s="116"/>
      <c r="BI16" s="116"/>
      <c r="BJ16" s="116"/>
      <c r="BK16" s="116"/>
      <c r="BL16" s="116"/>
      <c r="BM16" s="116"/>
      <c r="BN16" s="116"/>
      <c r="BO16" s="116"/>
      <c r="BP16" s="116"/>
      <c r="BQ16" s="116"/>
      <c r="BR16" s="116"/>
      <c r="BS16" s="116"/>
      <c r="BT16" s="116"/>
      <c r="BU16" s="116"/>
      <c r="BV16" s="116"/>
      <c r="BW16" s="116"/>
      <c r="BX16" s="116"/>
      <c r="BY16" s="116"/>
      <c r="BZ16" s="116"/>
      <c r="CA16" s="116"/>
      <c r="CB16" s="116"/>
      <c r="CC16" s="116"/>
      <c r="CD16" s="116"/>
      <c r="CE16" s="116"/>
      <c r="CF16" s="116"/>
      <c r="CG16" s="116"/>
      <c r="CH16" s="116"/>
      <c r="CI16" s="116"/>
      <c r="CJ16" s="116"/>
      <c r="CK16" s="116"/>
      <c r="CL16" s="116"/>
      <c r="CM16" s="116"/>
      <c r="CN16" s="116"/>
      <c r="CO16" s="116"/>
      <c r="CP16" s="116"/>
      <c r="CQ16" s="116"/>
      <c r="CR16" s="116"/>
      <c r="CS16" s="116"/>
      <c r="CT16" s="116"/>
      <c r="CU16" s="116"/>
      <c r="CV16" s="116"/>
      <c r="CW16" s="116"/>
      <c r="CX16" s="116"/>
      <c r="CY16" s="116"/>
      <c r="CZ16" s="116"/>
    </row>
    <row r="17" spans="1:104" ht="14.25" customHeight="1" x14ac:dyDescent="0.25">
      <c r="A17" s="2" t="s">
        <v>4</v>
      </c>
      <c r="B17" s="7" t="s">
        <v>70</v>
      </c>
      <c r="C17" s="208">
        <v>0.13500000000000001</v>
      </c>
      <c r="D17" s="215">
        <f>D18*D19*D20</f>
        <v>112200.00000000001</v>
      </c>
      <c r="E17" s="215">
        <f t="shared" ref="E17:J17" si="3">E18*E19*E20</f>
        <v>112200.00000000001</v>
      </c>
      <c r="F17" s="215">
        <f t="shared" si="3"/>
        <v>112200.00000000001</v>
      </c>
      <c r="G17" s="215">
        <f t="shared" si="3"/>
        <v>112200.00000000001</v>
      </c>
      <c r="H17" s="215">
        <f t="shared" si="3"/>
        <v>118800</v>
      </c>
      <c r="I17" s="215">
        <f t="shared" si="3"/>
        <v>118800</v>
      </c>
      <c r="J17" s="215">
        <f t="shared" si="3"/>
        <v>118800</v>
      </c>
      <c r="R17" s="116"/>
      <c r="S17" s="116"/>
      <c r="T17" s="116"/>
      <c r="U17" s="116"/>
      <c r="V17" s="116"/>
      <c r="W17" s="116"/>
      <c r="X17" s="116"/>
      <c r="Y17" s="116"/>
      <c r="Z17" s="116"/>
      <c r="AA17" s="116"/>
      <c r="AB17" s="116"/>
      <c r="AC17" s="116"/>
      <c r="AD17" s="116"/>
      <c r="AE17" s="116"/>
      <c r="AF17" s="116"/>
      <c r="AG17" s="116"/>
      <c r="AH17" s="116"/>
      <c r="AI17" s="116"/>
      <c r="AJ17" s="116"/>
      <c r="AK17" s="116"/>
      <c r="AL17" s="116"/>
      <c r="AM17" s="116"/>
      <c r="AN17" s="116"/>
      <c r="AO17" s="116"/>
      <c r="AP17" s="116"/>
      <c r="AQ17" s="116"/>
      <c r="AR17" s="116"/>
      <c r="AS17" s="116"/>
      <c r="AT17" s="116"/>
      <c r="AU17" s="116"/>
      <c r="AV17" s="116"/>
      <c r="AW17" s="116"/>
      <c r="AX17" s="116"/>
      <c r="AY17" s="116"/>
      <c r="AZ17" s="116"/>
      <c r="BA17" s="116"/>
      <c r="BB17" s="116"/>
      <c r="BC17" s="116"/>
      <c r="BD17" s="116"/>
      <c r="BE17" s="116"/>
      <c r="BF17" s="116"/>
      <c r="BG17" s="116"/>
      <c r="BH17" s="116"/>
      <c r="BI17" s="116"/>
      <c r="BJ17" s="116"/>
      <c r="BK17" s="116"/>
      <c r="BL17" s="116"/>
      <c r="BM17" s="116"/>
      <c r="BN17" s="116"/>
      <c r="BO17" s="116"/>
      <c r="BP17" s="116"/>
      <c r="BQ17" s="116"/>
      <c r="BR17" s="116"/>
      <c r="BS17" s="116"/>
      <c r="BT17" s="116"/>
      <c r="BU17" s="116"/>
      <c r="BV17" s="116"/>
      <c r="BW17" s="116"/>
      <c r="BX17" s="116"/>
      <c r="BY17" s="116"/>
      <c r="BZ17" s="116"/>
      <c r="CA17" s="116"/>
      <c r="CB17" s="116"/>
      <c r="CC17" s="116"/>
      <c r="CD17" s="116"/>
      <c r="CE17" s="116"/>
      <c r="CF17" s="116"/>
      <c r="CG17" s="116"/>
      <c r="CH17" s="116"/>
      <c r="CI17" s="116"/>
      <c r="CJ17" s="116"/>
      <c r="CK17" s="116"/>
      <c r="CL17" s="116"/>
      <c r="CM17" s="116"/>
      <c r="CN17" s="116"/>
      <c r="CO17" s="116"/>
      <c r="CP17" s="116"/>
      <c r="CQ17" s="116"/>
      <c r="CR17" s="116"/>
      <c r="CS17" s="116"/>
      <c r="CT17" s="116"/>
      <c r="CU17" s="116"/>
      <c r="CV17" s="116"/>
      <c r="CW17" s="116"/>
      <c r="CX17" s="116"/>
      <c r="CY17" s="116"/>
      <c r="CZ17" s="116"/>
    </row>
    <row r="18" spans="1:104" s="5" customFormat="1" ht="14.25" customHeight="1" x14ac:dyDescent="0.2">
      <c r="A18" s="4"/>
      <c r="B18" s="6" t="s">
        <v>72</v>
      </c>
      <c r="C18" s="175"/>
      <c r="D18" s="214">
        <v>5500</v>
      </c>
      <c r="E18" s="214">
        <v>5500</v>
      </c>
      <c r="F18" s="214">
        <v>5500</v>
      </c>
      <c r="G18" s="214">
        <v>5500</v>
      </c>
      <c r="H18" s="214">
        <v>5500</v>
      </c>
      <c r="I18" s="214">
        <v>5500</v>
      </c>
      <c r="J18" s="214">
        <v>5500</v>
      </c>
      <c r="R18" s="117"/>
      <c r="S18" s="117"/>
      <c r="T18" s="117"/>
      <c r="U18" s="117"/>
      <c r="V18" s="117"/>
      <c r="W18" s="117"/>
      <c r="X18" s="117"/>
      <c r="Y18" s="117"/>
      <c r="Z18" s="117"/>
      <c r="AA18" s="117"/>
      <c r="AB18" s="117"/>
      <c r="AC18" s="117"/>
      <c r="AD18" s="117"/>
      <c r="AE18" s="117"/>
      <c r="AF18" s="117"/>
      <c r="AG18" s="117"/>
      <c r="AH18" s="117"/>
      <c r="AI18" s="117"/>
      <c r="AJ18" s="117"/>
      <c r="AK18" s="117"/>
      <c r="AL18" s="117"/>
      <c r="AM18" s="117"/>
      <c r="AN18" s="117"/>
      <c r="AO18" s="117"/>
      <c r="AP18" s="117"/>
      <c r="AQ18" s="117"/>
      <c r="AR18" s="117"/>
      <c r="AS18" s="117"/>
      <c r="AT18" s="117"/>
      <c r="AU18" s="117"/>
      <c r="AV18" s="117"/>
      <c r="AW18" s="117"/>
      <c r="AX18" s="117"/>
      <c r="AY18" s="117"/>
      <c r="AZ18" s="117"/>
      <c r="BA18" s="117"/>
      <c r="BB18" s="117"/>
      <c r="BC18" s="117"/>
      <c r="BD18" s="117"/>
      <c r="BE18" s="117"/>
      <c r="BF18" s="117"/>
      <c r="BG18" s="117"/>
      <c r="BH18" s="117"/>
      <c r="BI18" s="117"/>
      <c r="BJ18" s="117"/>
      <c r="BK18" s="117"/>
      <c r="BL18" s="117"/>
      <c r="BM18" s="117"/>
      <c r="BN18" s="117"/>
      <c r="BO18" s="117"/>
      <c r="BP18" s="117"/>
      <c r="BQ18" s="117"/>
      <c r="BR18" s="117"/>
      <c r="BS18" s="117"/>
      <c r="BT18" s="117"/>
      <c r="BU18" s="117"/>
      <c r="BV18" s="117"/>
      <c r="BW18" s="117"/>
      <c r="BX18" s="117"/>
      <c r="BY18" s="117"/>
      <c r="BZ18" s="117"/>
      <c r="CA18" s="117"/>
      <c r="CB18" s="117"/>
      <c r="CC18" s="117"/>
      <c r="CD18" s="117"/>
      <c r="CE18" s="117"/>
      <c r="CF18" s="117"/>
      <c r="CG18" s="117"/>
      <c r="CH18" s="117"/>
      <c r="CI18" s="117"/>
      <c r="CJ18" s="117"/>
      <c r="CK18" s="117"/>
      <c r="CL18" s="117"/>
      <c r="CM18" s="117"/>
      <c r="CN18" s="117"/>
      <c r="CO18" s="117"/>
      <c r="CP18" s="117"/>
      <c r="CQ18" s="117"/>
      <c r="CR18" s="117"/>
      <c r="CS18" s="117"/>
      <c r="CT18" s="117"/>
      <c r="CU18" s="117"/>
      <c r="CV18" s="117"/>
      <c r="CW18" s="117"/>
      <c r="CX18" s="117"/>
      <c r="CY18" s="117"/>
      <c r="CZ18" s="117"/>
    </row>
    <row r="19" spans="1:104" s="5" customFormat="1" ht="14.25" customHeight="1" x14ac:dyDescent="0.2">
      <c r="A19" s="4"/>
      <c r="B19" s="6" t="s">
        <v>68</v>
      </c>
      <c r="C19" s="175"/>
      <c r="D19" s="126">
        <v>120</v>
      </c>
      <c r="E19" s="126">
        <v>120</v>
      </c>
      <c r="F19" s="126">
        <v>120</v>
      </c>
      <c r="G19" s="126">
        <v>120</v>
      </c>
      <c r="H19" s="126">
        <v>120</v>
      </c>
      <c r="I19" s="126">
        <v>120</v>
      </c>
      <c r="J19" s="126">
        <v>120</v>
      </c>
      <c r="R19" s="117"/>
      <c r="S19" s="117"/>
      <c r="T19" s="117"/>
      <c r="U19" s="117"/>
      <c r="V19" s="117"/>
      <c r="W19" s="117"/>
      <c r="X19" s="117"/>
      <c r="Y19" s="117"/>
      <c r="Z19" s="117"/>
      <c r="AA19" s="117"/>
      <c r="AB19" s="117"/>
      <c r="AC19" s="117"/>
      <c r="AD19" s="117"/>
      <c r="AE19" s="117"/>
      <c r="AF19" s="117"/>
      <c r="AG19" s="117"/>
      <c r="AH19" s="117"/>
      <c r="AI19" s="117"/>
      <c r="AJ19" s="117"/>
      <c r="AK19" s="117"/>
      <c r="AL19" s="117"/>
      <c r="AM19" s="117"/>
      <c r="AN19" s="117"/>
      <c r="AO19" s="117"/>
      <c r="AP19" s="117"/>
      <c r="AQ19" s="117"/>
      <c r="AR19" s="117"/>
      <c r="AS19" s="117"/>
      <c r="AT19" s="117"/>
      <c r="AU19" s="117"/>
      <c r="AV19" s="117"/>
      <c r="AW19" s="117"/>
      <c r="AX19" s="117"/>
      <c r="AY19" s="117"/>
      <c r="AZ19" s="117"/>
      <c r="BA19" s="117"/>
      <c r="BB19" s="117"/>
      <c r="BC19" s="117"/>
      <c r="BD19" s="117"/>
      <c r="BE19" s="117"/>
      <c r="BF19" s="117"/>
      <c r="BG19" s="117"/>
      <c r="BH19" s="117"/>
      <c r="BI19" s="117"/>
      <c r="BJ19" s="117"/>
      <c r="BK19" s="117"/>
      <c r="BL19" s="117"/>
      <c r="BM19" s="117"/>
      <c r="BN19" s="117"/>
      <c r="BO19" s="117"/>
      <c r="BP19" s="117"/>
      <c r="BQ19" s="117"/>
      <c r="BR19" s="117"/>
      <c r="BS19" s="117"/>
      <c r="BT19" s="117"/>
      <c r="BU19" s="117"/>
      <c r="BV19" s="117"/>
      <c r="BW19" s="117"/>
      <c r="BX19" s="117"/>
      <c r="BY19" s="117"/>
      <c r="BZ19" s="117"/>
      <c r="CA19" s="117"/>
      <c r="CB19" s="117"/>
      <c r="CC19" s="117"/>
      <c r="CD19" s="117"/>
      <c r="CE19" s="117"/>
      <c r="CF19" s="117"/>
      <c r="CG19" s="117"/>
      <c r="CH19" s="117"/>
      <c r="CI19" s="117"/>
      <c r="CJ19" s="117"/>
      <c r="CK19" s="117"/>
      <c r="CL19" s="117"/>
      <c r="CM19" s="117"/>
      <c r="CN19" s="117"/>
      <c r="CO19" s="117"/>
      <c r="CP19" s="117"/>
      <c r="CQ19" s="117"/>
      <c r="CR19" s="117"/>
      <c r="CS19" s="117"/>
      <c r="CT19" s="117"/>
      <c r="CU19" s="117"/>
      <c r="CV19" s="117"/>
      <c r="CW19" s="117"/>
      <c r="CX19" s="117"/>
      <c r="CY19" s="117"/>
      <c r="CZ19" s="117"/>
    </row>
    <row r="20" spans="1:104" s="5" customFormat="1" ht="14.25" customHeight="1" x14ac:dyDescent="0.2">
      <c r="A20" s="4"/>
      <c r="B20" s="6" t="s">
        <v>69</v>
      </c>
      <c r="C20" s="175"/>
      <c r="D20" s="216">
        <v>0.17</v>
      </c>
      <c r="E20" s="216">
        <v>0.17</v>
      </c>
      <c r="F20" s="216">
        <v>0.17</v>
      </c>
      <c r="G20" s="216">
        <v>0.17</v>
      </c>
      <c r="H20" s="216">
        <v>0.18</v>
      </c>
      <c r="I20" s="216">
        <v>0.18</v>
      </c>
      <c r="J20" s="216">
        <v>0.18</v>
      </c>
      <c r="R20" s="117"/>
      <c r="S20" s="117"/>
      <c r="T20" s="117"/>
      <c r="U20" s="117"/>
      <c r="V20" s="117"/>
      <c r="W20" s="117"/>
      <c r="X20" s="117"/>
      <c r="Y20" s="117"/>
      <c r="Z20" s="117"/>
      <c r="AA20" s="117"/>
      <c r="AB20" s="117"/>
      <c r="AC20" s="117"/>
      <c r="AD20" s="117"/>
      <c r="AE20" s="117"/>
      <c r="AF20" s="117"/>
      <c r="AG20" s="117"/>
      <c r="AH20" s="117"/>
      <c r="AI20" s="117"/>
      <c r="AJ20" s="117"/>
      <c r="AK20" s="117"/>
      <c r="AL20" s="117"/>
      <c r="AM20" s="117"/>
      <c r="AN20" s="117"/>
      <c r="AO20" s="117"/>
      <c r="AP20" s="117"/>
      <c r="AQ20" s="117"/>
      <c r="AR20" s="117"/>
      <c r="AS20" s="117"/>
      <c r="AT20" s="117"/>
      <c r="AU20" s="117"/>
      <c r="AV20" s="117"/>
      <c r="AW20" s="117"/>
      <c r="AX20" s="117"/>
      <c r="AY20" s="117"/>
      <c r="AZ20" s="117"/>
      <c r="BA20" s="117"/>
      <c r="BB20" s="117"/>
      <c r="BC20" s="117"/>
      <c r="BD20" s="117"/>
      <c r="BE20" s="117"/>
      <c r="BF20" s="117"/>
      <c r="BG20" s="117"/>
      <c r="BH20" s="117"/>
      <c r="BI20" s="117"/>
      <c r="BJ20" s="117"/>
      <c r="BK20" s="117"/>
      <c r="BL20" s="117"/>
      <c r="BM20" s="117"/>
      <c r="BN20" s="117"/>
      <c r="BO20" s="117"/>
      <c r="BP20" s="117"/>
      <c r="BQ20" s="117"/>
      <c r="BR20" s="117"/>
      <c r="BS20" s="117"/>
      <c r="BT20" s="117"/>
      <c r="BU20" s="117"/>
      <c r="BV20" s="117"/>
      <c r="BW20" s="117"/>
      <c r="BX20" s="117"/>
      <c r="BY20" s="117"/>
      <c r="BZ20" s="117"/>
      <c r="CA20" s="117"/>
      <c r="CB20" s="117"/>
      <c r="CC20" s="117"/>
      <c r="CD20" s="117"/>
      <c r="CE20" s="117"/>
      <c r="CF20" s="117"/>
      <c r="CG20" s="117"/>
      <c r="CH20" s="117"/>
      <c r="CI20" s="117"/>
      <c r="CJ20" s="117"/>
      <c r="CK20" s="117"/>
      <c r="CL20" s="117"/>
      <c r="CM20" s="117"/>
      <c r="CN20" s="117"/>
      <c r="CO20" s="117"/>
      <c r="CP20" s="117"/>
      <c r="CQ20" s="117"/>
      <c r="CR20" s="117"/>
      <c r="CS20" s="117"/>
      <c r="CT20" s="117"/>
      <c r="CU20" s="117"/>
      <c r="CV20" s="117"/>
      <c r="CW20" s="117"/>
      <c r="CX20" s="117"/>
      <c r="CY20" s="117"/>
      <c r="CZ20" s="117"/>
    </row>
    <row r="21" spans="1:104" ht="14.25" customHeight="1" x14ac:dyDescent="0.25">
      <c r="A21" s="2" t="s">
        <v>4</v>
      </c>
      <c r="B21" s="7" t="s">
        <v>71</v>
      </c>
      <c r="C21" s="208">
        <v>0.13500000000000001</v>
      </c>
      <c r="D21" s="215">
        <f>D22*D23*D24</f>
        <v>108000</v>
      </c>
      <c r="E21" s="215">
        <f t="shared" ref="E21:J21" si="4">E22*E23*E24</f>
        <v>108000</v>
      </c>
      <c r="F21" s="215">
        <f t="shared" si="4"/>
        <v>108000</v>
      </c>
      <c r="G21" s="215">
        <f t="shared" si="4"/>
        <v>108000</v>
      </c>
      <c r="H21" s="215">
        <f t="shared" si="4"/>
        <v>114000</v>
      </c>
      <c r="I21" s="215">
        <f t="shared" si="4"/>
        <v>114000</v>
      </c>
      <c r="J21" s="215">
        <f t="shared" si="4"/>
        <v>114000</v>
      </c>
      <c r="R21" s="116"/>
      <c r="S21" s="116"/>
      <c r="T21" s="116"/>
      <c r="U21" s="116"/>
      <c r="V21" s="116"/>
      <c r="W21" s="116"/>
      <c r="X21" s="116"/>
      <c r="Y21" s="116"/>
      <c r="Z21" s="116"/>
      <c r="AA21" s="116"/>
      <c r="AB21" s="116"/>
      <c r="AC21" s="116"/>
      <c r="AD21" s="116"/>
      <c r="AE21" s="116"/>
      <c r="AF21" s="116"/>
      <c r="AG21" s="116"/>
      <c r="AH21" s="116"/>
      <c r="AI21" s="116"/>
      <c r="AJ21" s="116"/>
      <c r="AK21" s="116"/>
      <c r="AL21" s="116"/>
      <c r="AM21" s="116"/>
      <c r="AN21" s="116"/>
      <c r="AO21" s="116"/>
      <c r="AP21" s="116"/>
      <c r="AQ21" s="116"/>
      <c r="AR21" s="116"/>
      <c r="AS21" s="116"/>
      <c r="AT21" s="116"/>
      <c r="AU21" s="116"/>
      <c r="AV21" s="116"/>
      <c r="AW21" s="116"/>
      <c r="AX21" s="116"/>
      <c r="AY21" s="116"/>
      <c r="AZ21" s="116"/>
      <c r="BA21" s="116"/>
      <c r="BB21" s="116"/>
      <c r="BC21" s="116"/>
      <c r="BD21" s="116"/>
      <c r="BE21" s="116"/>
      <c r="BF21" s="116"/>
      <c r="BG21" s="116"/>
      <c r="BH21" s="116"/>
      <c r="BI21" s="116"/>
      <c r="BJ21" s="116"/>
      <c r="BK21" s="116"/>
      <c r="BL21" s="116"/>
      <c r="BM21" s="116"/>
      <c r="BN21" s="116"/>
      <c r="BO21" s="116"/>
      <c r="BP21" s="116"/>
      <c r="BQ21" s="116"/>
      <c r="BR21" s="116"/>
      <c r="BS21" s="116"/>
      <c r="BT21" s="116"/>
      <c r="BU21" s="116"/>
      <c r="BV21" s="116"/>
      <c r="BW21" s="116"/>
      <c r="BX21" s="116"/>
      <c r="BY21" s="116"/>
      <c r="BZ21" s="116"/>
      <c r="CA21" s="116"/>
      <c r="CB21" s="116"/>
      <c r="CC21" s="116"/>
      <c r="CD21" s="116"/>
      <c r="CE21" s="116"/>
      <c r="CF21" s="116"/>
      <c r="CG21" s="116"/>
      <c r="CH21" s="116"/>
      <c r="CI21" s="116"/>
      <c r="CJ21" s="116"/>
      <c r="CK21" s="116"/>
      <c r="CL21" s="116"/>
      <c r="CM21" s="116"/>
      <c r="CN21" s="116"/>
      <c r="CO21" s="116"/>
      <c r="CP21" s="116"/>
      <c r="CQ21" s="116"/>
      <c r="CR21" s="116"/>
      <c r="CS21" s="116"/>
      <c r="CT21" s="116"/>
      <c r="CU21" s="116"/>
      <c r="CV21" s="116"/>
      <c r="CW21" s="116"/>
      <c r="CX21" s="116"/>
      <c r="CY21" s="116"/>
      <c r="CZ21" s="116"/>
    </row>
    <row r="22" spans="1:104" s="5" customFormat="1" ht="14.25" customHeight="1" x14ac:dyDescent="0.2">
      <c r="A22" s="4"/>
      <c r="B22" s="6" t="s">
        <v>72</v>
      </c>
      <c r="C22" s="175"/>
      <c r="D22" s="214">
        <v>5000</v>
      </c>
      <c r="E22" s="214">
        <v>5000</v>
      </c>
      <c r="F22" s="214">
        <v>5000</v>
      </c>
      <c r="G22" s="214">
        <v>5000</v>
      </c>
      <c r="H22" s="214">
        <v>5000</v>
      </c>
      <c r="I22" s="214">
        <v>5000</v>
      </c>
      <c r="J22" s="214">
        <v>5000</v>
      </c>
      <c r="R22" s="117"/>
      <c r="S22" s="117"/>
      <c r="T22" s="117"/>
      <c r="U22" s="117"/>
      <c r="V22" s="117"/>
      <c r="W22" s="117"/>
      <c r="X22" s="117"/>
      <c r="Y22" s="117"/>
      <c r="Z22" s="117"/>
      <c r="AA22" s="117"/>
      <c r="AB22" s="117"/>
      <c r="AC22" s="117"/>
      <c r="AD22" s="117"/>
      <c r="AE22" s="117"/>
      <c r="AF22" s="117"/>
      <c r="AG22" s="117"/>
      <c r="AH22" s="117"/>
      <c r="AI22" s="117"/>
      <c r="AJ22" s="117"/>
      <c r="AK22" s="117"/>
      <c r="AL22" s="117"/>
      <c r="AM22" s="117"/>
      <c r="AN22" s="117"/>
      <c r="AO22" s="117"/>
      <c r="AP22" s="117"/>
      <c r="AQ22" s="117"/>
      <c r="AR22" s="117"/>
      <c r="AS22" s="117"/>
      <c r="AT22" s="117"/>
      <c r="AU22" s="117"/>
      <c r="AV22" s="117"/>
      <c r="AW22" s="117"/>
      <c r="AX22" s="117"/>
      <c r="AY22" s="117"/>
      <c r="AZ22" s="117"/>
      <c r="BA22" s="117"/>
      <c r="BB22" s="117"/>
      <c r="BC22" s="117"/>
      <c r="BD22" s="117"/>
      <c r="BE22" s="117"/>
      <c r="BF22" s="117"/>
      <c r="BG22" s="117"/>
      <c r="BH22" s="117"/>
      <c r="BI22" s="117"/>
      <c r="BJ22" s="117"/>
      <c r="BK22" s="117"/>
      <c r="BL22" s="117"/>
      <c r="BM22" s="117"/>
      <c r="BN22" s="117"/>
      <c r="BO22" s="117"/>
      <c r="BP22" s="117"/>
      <c r="BQ22" s="117"/>
      <c r="BR22" s="117"/>
      <c r="BS22" s="117"/>
      <c r="BT22" s="117"/>
      <c r="BU22" s="117"/>
      <c r="BV22" s="117"/>
      <c r="BW22" s="117"/>
      <c r="BX22" s="117"/>
      <c r="BY22" s="117"/>
      <c r="BZ22" s="117"/>
      <c r="CA22" s="117"/>
      <c r="CB22" s="117"/>
      <c r="CC22" s="117"/>
      <c r="CD22" s="117"/>
      <c r="CE22" s="117"/>
      <c r="CF22" s="117"/>
      <c r="CG22" s="117"/>
      <c r="CH22" s="117"/>
      <c r="CI22" s="117"/>
      <c r="CJ22" s="117"/>
      <c r="CK22" s="117"/>
      <c r="CL22" s="117"/>
      <c r="CM22" s="117"/>
      <c r="CN22" s="117"/>
      <c r="CO22" s="117"/>
      <c r="CP22" s="117"/>
      <c r="CQ22" s="117"/>
      <c r="CR22" s="117"/>
      <c r="CS22" s="117"/>
      <c r="CT22" s="117"/>
      <c r="CU22" s="117"/>
      <c r="CV22" s="117"/>
      <c r="CW22" s="117"/>
      <c r="CX22" s="117"/>
      <c r="CY22" s="117"/>
      <c r="CZ22" s="117"/>
    </row>
    <row r="23" spans="1:104" s="5" customFormat="1" ht="14.25" customHeight="1" x14ac:dyDescent="0.2">
      <c r="A23" s="4"/>
      <c r="B23" s="6" t="s">
        <v>68</v>
      </c>
      <c r="C23" s="175"/>
      <c r="D23" s="126">
        <v>120</v>
      </c>
      <c r="E23" s="126">
        <v>120</v>
      </c>
      <c r="F23" s="126">
        <v>120</v>
      </c>
      <c r="G23" s="126">
        <v>120</v>
      </c>
      <c r="H23" s="126">
        <v>120</v>
      </c>
      <c r="I23" s="126">
        <v>120</v>
      </c>
      <c r="J23" s="126">
        <v>120</v>
      </c>
      <c r="R23" s="117"/>
      <c r="S23" s="117"/>
      <c r="T23" s="117"/>
      <c r="U23" s="117"/>
      <c r="V23" s="117"/>
      <c r="W23" s="117"/>
      <c r="X23" s="117"/>
      <c r="Y23" s="117"/>
      <c r="Z23" s="117"/>
      <c r="AA23" s="117"/>
      <c r="AB23" s="117"/>
      <c r="AC23" s="117"/>
      <c r="AD23" s="117"/>
      <c r="AE23" s="117"/>
      <c r="AF23" s="117"/>
      <c r="AG23" s="117"/>
      <c r="AH23" s="117"/>
      <c r="AI23" s="117"/>
      <c r="AJ23" s="117"/>
      <c r="AK23" s="117"/>
      <c r="AL23" s="117"/>
      <c r="AM23" s="117"/>
      <c r="AN23" s="117"/>
      <c r="AO23" s="117"/>
      <c r="AP23" s="117"/>
      <c r="AQ23" s="117"/>
      <c r="AR23" s="117"/>
      <c r="AS23" s="117"/>
      <c r="AT23" s="117"/>
      <c r="AU23" s="117"/>
      <c r="AV23" s="117"/>
      <c r="AW23" s="117"/>
      <c r="AX23" s="117"/>
      <c r="AY23" s="117"/>
      <c r="AZ23" s="117"/>
      <c r="BA23" s="117"/>
      <c r="BB23" s="117"/>
      <c r="BC23" s="117"/>
      <c r="BD23" s="117"/>
      <c r="BE23" s="117"/>
      <c r="BF23" s="117"/>
      <c r="BG23" s="117"/>
      <c r="BH23" s="117"/>
      <c r="BI23" s="117"/>
      <c r="BJ23" s="117"/>
      <c r="BK23" s="117"/>
      <c r="BL23" s="117"/>
      <c r="BM23" s="117"/>
      <c r="BN23" s="117"/>
      <c r="BO23" s="117"/>
      <c r="BP23" s="117"/>
      <c r="BQ23" s="117"/>
      <c r="BR23" s="117"/>
      <c r="BS23" s="117"/>
      <c r="BT23" s="117"/>
      <c r="BU23" s="117"/>
      <c r="BV23" s="117"/>
      <c r="BW23" s="117"/>
      <c r="BX23" s="117"/>
      <c r="BY23" s="117"/>
      <c r="BZ23" s="117"/>
      <c r="CA23" s="117"/>
      <c r="CB23" s="117"/>
      <c r="CC23" s="117"/>
      <c r="CD23" s="117"/>
      <c r="CE23" s="117"/>
      <c r="CF23" s="117"/>
      <c r="CG23" s="117"/>
      <c r="CH23" s="117"/>
      <c r="CI23" s="117"/>
      <c r="CJ23" s="117"/>
      <c r="CK23" s="117"/>
      <c r="CL23" s="117"/>
      <c r="CM23" s="117"/>
      <c r="CN23" s="117"/>
      <c r="CO23" s="117"/>
      <c r="CP23" s="117"/>
      <c r="CQ23" s="117"/>
      <c r="CR23" s="117"/>
      <c r="CS23" s="117"/>
      <c r="CT23" s="117"/>
      <c r="CU23" s="117"/>
      <c r="CV23" s="117"/>
      <c r="CW23" s="117"/>
      <c r="CX23" s="117"/>
      <c r="CY23" s="117"/>
      <c r="CZ23" s="117"/>
    </row>
    <row r="24" spans="1:104" s="5" customFormat="1" ht="14.25" customHeight="1" x14ac:dyDescent="0.2">
      <c r="A24" s="4"/>
      <c r="B24" s="6" t="s">
        <v>69</v>
      </c>
      <c r="C24" s="175"/>
      <c r="D24" s="216">
        <v>0.18</v>
      </c>
      <c r="E24" s="216">
        <v>0.18</v>
      </c>
      <c r="F24" s="216">
        <v>0.18</v>
      </c>
      <c r="G24" s="216">
        <v>0.18</v>
      </c>
      <c r="H24" s="216">
        <v>0.19</v>
      </c>
      <c r="I24" s="216">
        <v>0.19</v>
      </c>
      <c r="J24" s="216">
        <v>0.19</v>
      </c>
      <c r="R24" s="117"/>
      <c r="S24" s="117"/>
      <c r="T24" s="117"/>
      <c r="U24" s="117"/>
      <c r="V24" s="117"/>
      <c r="W24" s="117"/>
      <c r="X24" s="117"/>
      <c r="Y24" s="117"/>
      <c r="Z24" s="117"/>
      <c r="AA24" s="117"/>
      <c r="AB24" s="117"/>
      <c r="AC24" s="117"/>
      <c r="AD24" s="117"/>
      <c r="AE24" s="117"/>
      <c r="AF24" s="117"/>
      <c r="AG24" s="117"/>
      <c r="AH24" s="117"/>
      <c r="AI24" s="117"/>
      <c r="AJ24" s="117"/>
      <c r="AK24" s="117"/>
      <c r="AL24" s="117"/>
      <c r="AM24" s="117"/>
      <c r="AN24" s="117"/>
      <c r="AO24" s="117"/>
      <c r="AP24" s="117"/>
      <c r="AQ24" s="117"/>
      <c r="AR24" s="117"/>
      <c r="AS24" s="117"/>
      <c r="AT24" s="117"/>
      <c r="AU24" s="117"/>
      <c r="AV24" s="117"/>
      <c r="AW24" s="117"/>
      <c r="AX24" s="117"/>
      <c r="AY24" s="117"/>
      <c r="AZ24" s="117"/>
      <c r="BA24" s="117"/>
      <c r="BB24" s="117"/>
      <c r="BC24" s="117"/>
      <c r="BD24" s="117"/>
      <c r="BE24" s="117"/>
      <c r="BF24" s="117"/>
      <c r="BG24" s="117"/>
      <c r="BH24" s="117"/>
      <c r="BI24" s="117"/>
      <c r="BJ24" s="117"/>
      <c r="BK24" s="117"/>
      <c r="BL24" s="117"/>
      <c r="BM24" s="117"/>
      <c r="BN24" s="117"/>
      <c r="BO24" s="117"/>
      <c r="BP24" s="117"/>
      <c r="BQ24" s="117"/>
      <c r="BR24" s="117"/>
      <c r="BS24" s="117"/>
      <c r="BT24" s="117"/>
      <c r="BU24" s="117"/>
      <c r="BV24" s="117"/>
      <c r="BW24" s="117"/>
      <c r="BX24" s="117"/>
      <c r="BY24" s="117"/>
      <c r="BZ24" s="117"/>
      <c r="CA24" s="117"/>
      <c r="CB24" s="117"/>
      <c r="CC24" s="117"/>
      <c r="CD24" s="117"/>
      <c r="CE24" s="117"/>
      <c r="CF24" s="117"/>
      <c r="CG24" s="117"/>
      <c r="CH24" s="117"/>
      <c r="CI24" s="117"/>
      <c r="CJ24" s="117"/>
      <c r="CK24" s="117"/>
      <c r="CL24" s="117"/>
      <c r="CM24" s="117"/>
      <c r="CN24" s="117"/>
      <c r="CO24" s="117"/>
      <c r="CP24" s="117"/>
      <c r="CQ24" s="117"/>
      <c r="CR24" s="117"/>
      <c r="CS24" s="117"/>
      <c r="CT24" s="117"/>
      <c r="CU24" s="117"/>
      <c r="CV24" s="117"/>
      <c r="CW24" s="117"/>
      <c r="CX24" s="117"/>
      <c r="CY24" s="117"/>
      <c r="CZ24" s="117"/>
    </row>
    <row r="25" spans="1:104" x14ac:dyDescent="0.25">
      <c r="A25" s="2" t="s">
        <v>4</v>
      </c>
      <c r="B25" s="7" t="s">
        <v>73</v>
      </c>
      <c r="C25" s="208">
        <v>0.13500000000000001</v>
      </c>
      <c r="D25" s="217">
        <f>D26*D27*D28</f>
        <v>76500</v>
      </c>
      <c r="E25" s="217">
        <f t="shared" ref="E25:J25" si="5">E26*E27*E28</f>
        <v>76500</v>
      </c>
      <c r="F25" s="217">
        <f t="shared" si="5"/>
        <v>76500</v>
      </c>
      <c r="G25" s="217">
        <f t="shared" si="5"/>
        <v>76500</v>
      </c>
      <c r="H25" s="217">
        <f t="shared" si="5"/>
        <v>78030</v>
      </c>
      <c r="I25" s="217">
        <f t="shared" si="5"/>
        <v>78030</v>
      </c>
      <c r="J25" s="217">
        <f t="shared" si="5"/>
        <v>78030</v>
      </c>
      <c r="R25" s="116"/>
      <c r="S25" s="116"/>
      <c r="T25" s="116"/>
      <c r="U25" s="116"/>
      <c r="V25" s="116"/>
      <c r="W25" s="116"/>
      <c r="X25" s="116"/>
      <c r="Y25" s="116"/>
      <c r="Z25" s="116"/>
      <c r="AA25" s="116"/>
      <c r="AB25" s="116"/>
      <c r="AC25" s="116"/>
      <c r="AD25" s="116"/>
      <c r="AE25" s="116"/>
      <c r="AF25" s="116"/>
      <c r="AG25" s="116"/>
      <c r="AH25" s="116"/>
      <c r="AI25" s="116"/>
      <c r="AJ25" s="116"/>
      <c r="AK25" s="116"/>
      <c r="AL25" s="116"/>
      <c r="AM25" s="116"/>
      <c r="AN25" s="116"/>
      <c r="AO25" s="116"/>
      <c r="AP25" s="116"/>
      <c r="AQ25" s="116"/>
      <c r="AR25" s="116"/>
      <c r="AS25" s="116"/>
      <c r="AT25" s="116"/>
      <c r="AU25" s="116"/>
      <c r="AV25" s="116"/>
      <c r="AW25" s="116"/>
      <c r="AX25" s="116"/>
      <c r="AY25" s="116"/>
      <c r="AZ25" s="116"/>
      <c r="BA25" s="116"/>
      <c r="BB25" s="116"/>
      <c r="BC25" s="116"/>
      <c r="BD25" s="116"/>
      <c r="BE25" s="116"/>
      <c r="BF25" s="116"/>
      <c r="BG25" s="116"/>
      <c r="BH25" s="116"/>
      <c r="BI25" s="116"/>
      <c r="BJ25" s="116"/>
      <c r="BK25" s="116"/>
      <c r="BL25" s="116"/>
      <c r="BM25" s="116"/>
      <c r="BN25" s="116"/>
      <c r="BO25" s="116"/>
      <c r="BP25" s="116"/>
      <c r="BQ25" s="116"/>
      <c r="BR25" s="116"/>
      <c r="BS25" s="116"/>
      <c r="BT25" s="116"/>
      <c r="BU25" s="116"/>
      <c r="BV25" s="116"/>
      <c r="BW25" s="116"/>
      <c r="BX25" s="116"/>
      <c r="BY25" s="116"/>
      <c r="BZ25" s="116"/>
      <c r="CA25" s="116"/>
      <c r="CB25" s="116"/>
      <c r="CC25" s="116"/>
      <c r="CD25" s="116"/>
      <c r="CE25" s="116"/>
      <c r="CF25" s="116"/>
      <c r="CG25" s="116"/>
      <c r="CH25" s="116"/>
      <c r="CI25" s="116"/>
      <c r="CJ25" s="116"/>
      <c r="CK25" s="116"/>
      <c r="CL25" s="116"/>
      <c r="CM25" s="116"/>
      <c r="CN25" s="116"/>
      <c r="CO25" s="116"/>
      <c r="CP25" s="116"/>
      <c r="CQ25" s="116"/>
      <c r="CR25" s="116"/>
      <c r="CS25" s="116"/>
      <c r="CT25" s="116"/>
      <c r="CU25" s="116"/>
      <c r="CV25" s="116"/>
      <c r="CW25" s="116"/>
      <c r="CX25" s="116"/>
      <c r="CY25" s="116"/>
      <c r="CZ25" s="116"/>
    </row>
    <row r="26" spans="1:104" s="5" customFormat="1" ht="14.25" customHeight="1" x14ac:dyDescent="0.2">
      <c r="A26" s="4"/>
      <c r="B26" s="6" t="s">
        <v>72</v>
      </c>
      <c r="C26" s="175"/>
      <c r="D26" s="214">
        <v>1700</v>
      </c>
      <c r="E26" s="214">
        <v>1700</v>
      </c>
      <c r="F26" s="214">
        <v>1700</v>
      </c>
      <c r="G26" s="214">
        <v>1700</v>
      </c>
      <c r="H26" s="214">
        <v>1700</v>
      </c>
      <c r="I26" s="214">
        <v>1700</v>
      </c>
      <c r="J26" s="214">
        <v>1700</v>
      </c>
      <c r="R26" s="117"/>
      <c r="S26" s="117"/>
      <c r="T26" s="117"/>
      <c r="U26" s="117"/>
      <c r="V26" s="117"/>
      <c r="W26" s="117"/>
      <c r="X26" s="117"/>
      <c r="Y26" s="117"/>
      <c r="Z26" s="117"/>
      <c r="AA26" s="117"/>
      <c r="AB26" s="117"/>
      <c r="AC26" s="117"/>
      <c r="AD26" s="117"/>
      <c r="AE26" s="117"/>
      <c r="AF26" s="117"/>
      <c r="AG26" s="117"/>
      <c r="AH26" s="117"/>
      <c r="AI26" s="117"/>
      <c r="AJ26" s="117"/>
      <c r="AK26" s="117"/>
      <c r="AL26" s="117"/>
      <c r="AM26" s="117"/>
      <c r="AN26" s="117"/>
      <c r="AO26" s="117"/>
      <c r="AP26" s="117"/>
      <c r="AQ26" s="117"/>
      <c r="AR26" s="117"/>
      <c r="AS26" s="117"/>
      <c r="AT26" s="117"/>
      <c r="AU26" s="117"/>
      <c r="AV26" s="117"/>
      <c r="AW26" s="117"/>
      <c r="AX26" s="117"/>
      <c r="AY26" s="117"/>
      <c r="AZ26" s="117"/>
      <c r="BA26" s="117"/>
      <c r="BB26" s="117"/>
      <c r="BC26" s="117"/>
      <c r="BD26" s="117"/>
      <c r="BE26" s="117"/>
      <c r="BF26" s="117"/>
      <c r="BG26" s="117"/>
      <c r="BH26" s="117"/>
      <c r="BI26" s="117"/>
      <c r="BJ26" s="117"/>
      <c r="BK26" s="117"/>
      <c r="BL26" s="117"/>
      <c r="BM26" s="117"/>
      <c r="BN26" s="117"/>
      <c r="BO26" s="117"/>
      <c r="BP26" s="117"/>
      <c r="BQ26" s="117"/>
      <c r="BR26" s="117"/>
      <c r="BS26" s="117"/>
      <c r="BT26" s="117"/>
      <c r="BU26" s="117"/>
      <c r="BV26" s="117"/>
      <c r="BW26" s="117"/>
      <c r="BX26" s="117"/>
      <c r="BY26" s="117"/>
      <c r="BZ26" s="117"/>
      <c r="CA26" s="117"/>
      <c r="CB26" s="117"/>
      <c r="CC26" s="117"/>
      <c r="CD26" s="117"/>
      <c r="CE26" s="117"/>
      <c r="CF26" s="117"/>
      <c r="CG26" s="117"/>
      <c r="CH26" s="117"/>
      <c r="CI26" s="117"/>
      <c r="CJ26" s="117"/>
      <c r="CK26" s="117"/>
      <c r="CL26" s="117"/>
      <c r="CM26" s="117"/>
      <c r="CN26" s="117"/>
      <c r="CO26" s="117"/>
      <c r="CP26" s="117"/>
      <c r="CQ26" s="117"/>
      <c r="CR26" s="117"/>
      <c r="CS26" s="117"/>
      <c r="CT26" s="117"/>
      <c r="CU26" s="117"/>
      <c r="CV26" s="117"/>
      <c r="CW26" s="117"/>
      <c r="CX26" s="117"/>
      <c r="CY26" s="117"/>
      <c r="CZ26" s="117"/>
    </row>
    <row r="27" spans="1:104" s="5" customFormat="1" ht="14.25" customHeight="1" x14ac:dyDescent="0.2">
      <c r="A27" s="4"/>
      <c r="B27" s="6" t="s">
        <v>68</v>
      </c>
      <c r="C27" s="175"/>
      <c r="D27" s="126">
        <v>90</v>
      </c>
      <c r="E27" s="126">
        <v>90</v>
      </c>
      <c r="F27" s="126">
        <v>90</v>
      </c>
      <c r="G27" s="126">
        <v>90</v>
      </c>
      <c r="H27" s="126">
        <v>90</v>
      </c>
      <c r="I27" s="126">
        <v>90</v>
      </c>
      <c r="J27" s="126">
        <v>90</v>
      </c>
      <c r="R27" s="117"/>
      <c r="S27" s="117"/>
      <c r="T27" s="117"/>
      <c r="U27" s="117"/>
      <c r="V27" s="117"/>
      <c r="W27" s="117"/>
      <c r="X27" s="117"/>
      <c r="Y27" s="117"/>
      <c r="Z27" s="117"/>
      <c r="AA27" s="117"/>
      <c r="AB27" s="117"/>
      <c r="AC27" s="117"/>
      <c r="AD27" s="117"/>
      <c r="AE27" s="117"/>
      <c r="AF27" s="117"/>
      <c r="AG27" s="117"/>
      <c r="AH27" s="117"/>
      <c r="AI27" s="117"/>
      <c r="AJ27" s="117"/>
      <c r="AK27" s="117"/>
      <c r="AL27" s="117"/>
      <c r="AM27" s="117"/>
      <c r="AN27" s="117"/>
      <c r="AO27" s="117"/>
      <c r="AP27" s="117"/>
      <c r="AQ27" s="117"/>
      <c r="AR27" s="117"/>
      <c r="AS27" s="117"/>
      <c r="AT27" s="117"/>
      <c r="AU27" s="117"/>
      <c r="AV27" s="117"/>
      <c r="AW27" s="117"/>
      <c r="AX27" s="117"/>
      <c r="AY27" s="117"/>
      <c r="AZ27" s="117"/>
      <c r="BA27" s="117"/>
      <c r="BB27" s="117"/>
      <c r="BC27" s="117"/>
      <c r="BD27" s="117"/>
      <c r="BE27" s="117"/>
      <c r="BF27" s="117"/>
      <c r="BG27" s="117"/>
      <c r="BH27" s="117"/>
      <c r="BI27" s="117"/>
      <c r="BJ27" s="117"/>
      <c r="BK27" s="117"/>
      <c r="BL27" s="117"/>
      <c r="BM27" s="117"/>
      <c r="BN27" s="117"/>
      <c r="BO27" s="117"/>
      <c r="BP27" s="117"/>
      <c r="BQ27" s="117"/>
      <c r="BR27" s="117"/>
      <c r="BS27" s="117"/>
      <c r="BT27" s="117"/>
      <c r="BU27" s="117"/>
      <c r="BV27" s="117"/>
      <c r="BW27" s="117"/>
      <c r="BX27" s="117"/>
      <c r="BY27" s="117"/>
      <c r="BZ27" s="117"/>
      <c r="CA27" s="117"/>
      <c r="CB27" s="117"/>
      <c r="CC27" s="117"/>
      <c r="CD27" s="117"/>
      <c r="CE27" s="117"/>
      <c r="CF27" s="117"/>
      <c r="CG27" s="117"/>
      <c r="CH27" s="117"/>
      <c r="CI27" s="117"/>
      <c r="CJ27" s="117"/>
      <c r="CK27" s="117"/>
      <c r="CL27" s="117"/>
      <c r="CM27" s="117"/>
      <c r="CN27" s="117"/>
      <c r="CO27" s="117"/>
      <c r="CP27" s="117"/>
      <c r="CQ27" s="117"/>
      <c r="CR27" s="117"/>
      <c r="CS27" s="117"/>
      <c r="CT27" s="117"/>
      <c r="CU27" s="117"/>
      <c r="CV27" s="117"/>
      <c r="CW27" s="117"/>
      <c r="CX27" s="117"/>
      <c r="CY27" s="117"/>
      <c r="CZ27" s="117"/>
    </row>
    <row r="28" spans="1:104" s="5" customFormat="1" ht="14.25" customHeight="1" x14ac:dyDescent="0.2">
      <c r="A28" s="4"/>
      <c r="B28" s="6" t="s">
        <v>69</v>
      </c>
      <c r="C28" s="175"/>
      <c r="D28" s="204">
        <v>0.5</v>
      </c>
      <c r="E28" s="204">
        <v>0.5</v>
      </c>
      <c r="F28" s="204">
        <v>0.5</v>
      </c>
      <c r="G28" s="204">
        <v>0.5</v>
      </c>
      <c r="H28" s="204">
        <v>0.51</v>
      </c>
      <c r="I28" s="204">
        <v>0.51</v>
      </c>
      <c r="J28" s="204">
        <v>0.51</v>
      </c>
      <c r="R28" s="117"/>
      <c r="S28" s="117"/>
      <c r="T28" s="117"/>
      <c r="U28" s="117"/>
      <c r="V28" s="117"/>
      <c r="W28" s="117"/>
      <c r="X28" s="117"/>
      <c r="Y28" s="117"/>
      <c r="Z28" s="117"/>
      <c r="AA28" s="117"/>
      <c r="AB28" s="117"/>
      <c r="AC28" s="117"/>
      <c r="AD28" s="117"/>
      <c r="AE28" s="117"/>
      <c r="AF28" s="117"/>
      <c r="AG28" s="117"/>
      <c r="AH28" s="117"/>
      <c r="AI28" s="117"/>
      <c r="AJ28" s="117"/>
      <c r="AK28" s="117"/>
      <c r="AL28" s="117"/>
      <c r="AM28" s="117"/>
      <c r="AN28" s="117"/>
      <c r="AO28" s="117"/>
      <c r="AP28" s="117"/>
      <c r="AQ28" s="117"/>
      <c r="AR28" s="117"/>
      <c r="AS28" s="117"/>
      <c r="AT28" s="117"/>
      <c r="AU28" s="117"/>
      <c r="AV28" s="117"/>
      <c r="AW28" s="117"/>
      <c r="AX28" s="117"/>
      <c r="AY28" s="117"/>
      <c r="AZ28" s="117"/>
      <c r="BA28" s="117"/>
      <c r="BB28" s="117"/>
      <c r="BC28" s="117"/>
      <c r="BD28" s="117"/>
      <c r="BE28" s="117"/>
      <c r="BF28" s="117"/>
      <c r="BG28" s="117"/>
      <c r="BH28" s="117"/>
      <c r="BI28" s="117"/>
      <c r="BJ28" s="117"/>
      <c r="BK28" s="117"/>
      <c r="BL28" s="117"/>
      <c r="BM28" s="117"/>
      <c r="BN28" s="117"/>
      <c r="BO28" s="117"/>
      <c r="BP28" s="117"/>
      <c r="BQ28" s="117"/>
      <c r="BR28" s="117"/>
      <c r="BS28" s="117"/>
      <c r="BT28" s="117"/>
      <c r="BU28" s="117"/>
      <c r="BV28" s="117"/>
      <c r="BW28" s="117"/>
      <c r="BX28" s="117"/>
      <c r="BY28" s="117"/>
      <c r="BZ28" s="117"/>
      <c r="CA28" s="117"/>
      <c r="CB28" s="117"/>
      <c r="CC28" s="117"/>
      <c r="CD28" s="117"/>
      <c r="CE28" s="117"/>
      <c r="CF28" s="117"/>
      <c r="CG28" s="117"/>
      <c r="CH28" s="117"/>
      <c r="CI28" s="117"/>
      <c r="CJ28" s="117"/>
      <c r="CK28" s="117"/>
      <c r="CL28" s="117"/>
      <c r="CM28" s="117"/>
      <c r="CN28" s="117"/>
      <c r="CO28" s="117"/>
      <c r="CP28" s="117"/>
      <c r="CQ28" s="117"/>
      <c r="CR28" s="117"/>
      <c r="CS28" s="117"/>
      <c r="CT28" s="117"/>
      <c r="CU28" s="117"/>
      <c r="CV28" s="117"/>
      <c r="CW28" s="117"/>
      <c r="CX28" s="117"/>
      <c r="CY28" s="117"/>
      <c r="CZ28" s="117"/>
    </row>
    <row r="29" spans="1:104" x14ac:dyDescent="0.25">
      <c r="A29" s="2"/>
      <c r="B29" s="7"/>
      <c r="C29" s="180"/>
      <c r="D29" s="104"/>
      <c r="E29" s="120"/>
      <c r="F29" s="120"/>
      <c r="G29" s="120"/>
      <c r="H29" s="120"/>
      <c r="I29" s="120"/>
      <c r="J29" s="120"/>
      <c r="R29" s="116"/>
      <c r="S29" s="116"/>
      <c r="T29" s="116"/>
      <c r="U29" s="116"/>
      <c r="V29" s="116"/>
      <c r="W29" s="116"/>
      <c r="X29" s="116"/>
      <c r="Y29" s="116"/>
      <c r="Z29" s="116"/>
      <c r="AA29" s="116"/>
      <c r="AB29" s="116"/>
      <c r="AC29" s="116"/>
      <c r="AD29" s="116"/>
      <c r="AE29" s="116"/>
      <c r="AF29" s="116"/>
      <c r="AG29" s="116"/>
      <c r="AH29" s="116"/>
      <c r="AI29" s="116"/>
      <c r="AJ29" s="116"/>
      <c r="AK29" s="116"/>
      <c r="AL29" s="116"/>
      <c r="AM29" s="116"/>
      <c r="AN29" s="116"/>
      <c r="AO29" s="116"/>
      <c r="AP29" s="116"/>
      <c r="AQ29" s="116"/>
      <c r="AR29" s="116"/>
      <c r="AS29" s="116"/>
      <c r="AT29" s="116"/>
      <c r="AU29" s="116"/>
      <c r="AV29" s="116"/>
      <c r="AW29" s="116"/>
      <c r="AX29" s="116"/>
      <c r="AY29" s="116"/>
      <c r="AZ29" s="116"/>
      <c r="BA29" s="116"/>
      <c r="BB29" s="116"/>
      <c r="BC29" s="116"/>
      <c r="BD29" s="116"/>
      <c r="BE29" s="116"/>
      <c r="BF29" s="116"/>
      <c r="BG29" s="116"/>
      <c r="BH29" s="116"/>
      <c r="BI29" s="116"/>
      <c r="BJ29" s="116"/>
      <c r="BK29" s="116"/>
      <c r="BL29" s="116"/>
      <c r="BM29" s="116"/>
      <c r="BN29" s="116"/>
      <c r="BO29" s="116"/>
      <c r="BP29" s="116"/>
      <c r="BQ29" s="116"/>
      <c r="BR29" s="116"/>
      <c r="BS29" s="116"/>
      <c r="BT29" s="116"/>
      <c r="BU29" s="116"/>
      <c r="BV29" s="116"/>
      <c r="BW29" s="116"/>
      <c r="BX29" s="116"/>
      <c r="BY29" s="116"/>
      <c r="BZ29" s="116"/>
      <c r="CA29" s="116"/>
      <c r="CB29" s="116"/>
      <c r="CC29" s="116"/>
      <c r="CD29" s="116"/>
      <c r="CE29" s="116"/>
      <c r="CF29" s="116"/>
      <c r="CG29" s="116"/>
      <c r="CH29" s="116"/>
      <c r="CI29" s="116"/>
      <c r="CJ29" s="116"/>
      <c r="CK29" s="116"/>
      <c r="CL29" s="116"/>
      <c r="CM29" s="116"/>
      <c r="CN29" s="116"/>
      <c r="CO29" s="116"/>
      <c r="CP29" s="116"/>
      <c r="CQ29" s="116"/>
      <c r="CR29" s="116"/>
      <c r="CS29" s="116"/>
      <c r="CT29" s="116"/>
      <c r="CU29" s="116"/>
      <c r="CV29" s="116"/>
      <c r="CW29" s="116"/>
      <c r="CX29" s="116"/>
      <c r="CY29" s="116"/>
      <c r="CZ29" s="116"/>
    </row>
    <row r="30" spans="1:104" s="19" customFormat="1" x14ac:dyDescent="0.25">
      <c r="A30" s="60" t="s">
        <v>12</v>
      </c>
      <c r="B30" s="61"/>
      <c r="C30" s="178"/>
      <c r="D30" s="212"/>
      <c r="E30" s="62"/>
      <c r="F30" s="62"/>
      <c r="G30" s="62"/>
      <c r="H30" s="62"/>
      <c r="I30" s="62"/>
      <c r="J30" s="62"/>
      <c r="K30"/>
      <c r="L30"/>
      <c r="M30"/>
      <c r="N30"/>
      <c r="O30"/>
      <c r="P30"/>
      <c r="Q30"/>
      <c r="R30" s="116"/>
      <c r="S30" s="116"/>
      <c r="T30" s="116"/>
      <c r="U30" s="116"/>
      <c r="V30" s="116"/>
      <c r="W30" s="116"/>
      <c r="X30" s="116"/>
      <c r="Y30" s="116"/>
      <c r="Z30" s="116"/>
      <c r="AA30" s="116"/>
      <c r="AB30" s="116"/>
      <c r="AC30" s="116"/>
      <c r="AD30" s="116"/>
      <c r="AE30" s="116"/>
      <c r="AF30" s="116"/>
      <c r="AG30" s="116"/>
      <c r="AH30" s="116"/>
      <c r="AI30" s="116"/>
      <c r="AJ30" s="116"/>
      <c r="AK30" s="116"/>
      <c r="AL30" s="116"/>
      <c r="AM30" s="116"/>
      <c r="AN30" s="116"/>
      <c r="AO30" s="116"/>
      <c r="AP30" s="116"/>
      <c r="AQ30" s="116"/>
      <c r="AR30" s="116"/>
      <c r="AS30" s="116"/>
      <c r="AT30" s="116"/>
      <c r="AU30" s="116"/>
      <c r="AV30" s="116"/>
      <c r="AW30" s="116"/>
      <c r="AX30" s="116"/>
      <c r="AY30" s="116"/>
      <c r="AZ30" s="116"/>
      <c r="BA30" s="116"/>
      <c r="BB30" s="116"/>
      <c r="BC30" s="116"/>
      <c r="BD30" s="116"/>
      <c r="BE30" s="116"/>
      <c r="BF30" s="116"/>
      <c r="BG30" s="116"/>
      <c r="BH30" s="116"/>
      <c r="BI30" s="116"/>
      <c r="BJ30" s="116"/>
      <c r="BK30" s="116"/>
      <c r="BL30" s="116"/>
      <c r="BM30" s="116"/>
      <c r="BN30" s="116"/>
      <c r="BO30" s="116"/>
      <c r="BP30" s="116"/>
      <c r="BQ30" s="116"/>
      <c r="BR30" s="116"/>
      <c r="BS30" s="116"/>
      <c r="BT30" s="116"/>
      <c r="BU30" s="116"/>
      <c r="BV30" s="116"/>
      <c r="BW30" s="116"/>
      <c r="BX30" s="116"/>
      <c r="BY30" s="116"/>
      <c r="BZ30" s="116"/>
      <c r="CA30" s="116"/>
      <c r="CB30" s="116"/>
      <c r="CC30" s="116"/>
      <c r="CD30" s="116"/>
      <c r="CE30" s="116"/>
      <c r="CF30" s="116"/>
      <c r="CG30" s="116"/>
      <c r="CH30" s="116"/>
      <c r="CI30" s="116"/>
      <c r="CJ30" s="116"/>
      <c r="CK30" s="116"/>
      <c r="CL30" s="116"/>
      <c r="CM30" s="116"/>
      <c r="CN30" s="116"/>
      <c r="CO30" s="116"/>
      <c r="CP30" s="116"/>
      <c r="CQ30" s="116"/>
      <c r="CR30" s="116"/>
      <c r="CS30" s="116"/>
      <c r="CT30" s="116"/>
      <c r="CU30" s="116"/>
      <c r="CV30" s="116"/>
      <c r="CW30" s="116"/>
      <c r="CX30" s="116"/>
      <c r="CY30" s="116"/>
      <c r="CZ30" s="116"/>
    </row>
    <row r="31" spans="1:104" s="19" customFormat="1" x14ac:dyDescent="0.25">
      <c r="A31" s="121" t="s">
        <v>13</v>
      </c>
      <c r="B31" s="15" t="s">
        <v>14</v>
      </c>
      <c r="C31" s="218">
        <v>0</v>
      </c>
      <c r="D31" s="223">
        <f>200*(D27+D23+D19)</f>
        <v>66000</v>
      </c>
      <c r="E31" s="222">
        <f t="shared" ref="E31:J31" si="6">200*(E27+E23+E19)</f>
        <v>66000</v>
      </c>
      <c r="F31" s="151">
        <f t="shared" si="6"/>
        <v>66000</v>
      </c>
      <c r="G31" s="151">
        <f t="shared" si="6"/>
        <v>66000</v>
      </c>
      <c r="H31" s="151">
        <f t="shared" si="6"/>
        <v>66000</v>
      </c>
      <c r="I31" s="151">
        <f t="shared" si="6"/>
        <v>66000</v>
      </c>
      <c r="J31" s="151">
        <f t="shared" si="6"/>
        <v>66000</v>
      </c>
      <c r="K31"/>
      <c r="L31"/>
      <c r="M31"/>
      <c r="N31"/>
      <c r="O31"/>
      <c r="P31"/>
      <c r="Q31"/>
      <c r="R31" s="116"/>
      <c r="S31" s="116"/>
      <c r="T31" s="116"/>
      <c r="U31" s="116"/>
      <c r="V31" s="116"/>
      <c r="W31" s="116"/>
      <c r="X31" s="116"/>
      <c r="Y31" s="116"/>
      <c r="Z31" s="116"/>
      <c r="AA31" s="116"/>
      <c r="AB31" s="116"/>
      <c r="AC31" s="116"/>
      <c r="AD31" s="116"/>
      <c r="AE31" s="116"/>
      <c r="AF31" s="116"/>
      <c r="AG31" s="116"/>
      <c r="AH31" s="116"/>
      <c r="AI31" s="116"/>
      <c r="AJ31" s="116"/>
      <c r="AK31" s="116"/>
      <c r="AL31" s="116"/>
      <c r="AM31" s="116"/>
      <c r="AN31" s="116"/>
      <c r="AO31" s="116"/>
      <c r="AP31" s="116"/>
      <c r="AQ31" s="116"/>
      <c r="AR31" s="116"/>
      <c r="AS31" s="116"/>
      <c r="AT31" s="116"/>
      <c r="AU31" s="116"/>
      <c r="AV31" s="116"/>
      <c r="AW31" s="116"/>
      <c r="AX31" s="116"/>
      <c r="AY31" s="116"/>
      <c r="AZ31" s="116"/>
      <c r="BA31" s="116"/>
      <c r="BB31" s="116"/>
      <c r="BC31" s="116"/>
      <c r="BD31" s="116"/>
      <c r="BE31" s="116"/>
      <c r="BF31" s="116"/>
      <c r="BG31" s="116"/>
      <c r="BH31" s="116"/>
      <c r="BI31" s="116"/>
      <c r="BJ31" s="116"/>
      <c r="BK31" s="116"/>
      <c r="BL31" s="116"/>
      <c r="BM31" s="116"/>
      <c r="BN31" s="116"/>
      <c r="BO31" s="116"/>
      <c r="BP31" s="116"/>
      <c r="BQ31" s="116"/>
      <c r="BR31" s="116"/>
      <c r="BS31" s="116"/>
      <c r="BT31" s="116"/>
      <c r="BU31" s="116"/>
      <c r="BV31" s="116"/>
      <c r="BW31" s="116"/>
      <c r="BX31" s="116"/>
      <c r="BY31" s="116"/>
      <c r="BZ31" s="116"/>
      <c r="CA31" s="116"/>
      <c r="CB31" s="116"/>
      <c r="CC31" s="116"/>
      <c r="CD31" s="116"/>
      <c r="CE31" s="116"/>
      <c r="CF31" s="116"/>
      <c r="CG31" s="116"/>
      <c r="CH31" s="116"/>
      <c r="CI31" s="116"/>
      <c r="CJ31" s="116"/>
      <c r="CK31" s="116"/>
      <c r="CL31" s="116"/>
      <c r="CM31" s="116"/>
      <c r="CN31" s="116"/>
      <c r="CO31" s="116"/>
      <c r="CP31" s="116"/>
      <c r="CQ31" s="116"/>
      <c r="CR31" s="116"/>
      <c r="CS31" s="116"/>
      <c r="CT31" s="116"/>
      <c r="CU31" s="116"/>
      <c r="CV31" s="116"/>
      <c r="CW31" s="116"/>
      <c r="CX31" s="116"/>
      <c r="CY31" s="116"/>
      <c r="CZ31" s="116"/>
    </row>
    <row r="32" spans="1:104" x14ac:dyDescent="0.25">
      <c r="A32" s="2" t="s">
        <v>4</v>
      </c>
      <c r="B32" s="7" t="s">
        <v>74</v>
      </c>
      <c r="C32" s="219">
        <v>0.255</v>
      </c>
      <c r="D32" s="127">
        <v>20000</v>
      </c>
      <c r="E32" s="137">
        <v>20000</v>
      </c>
      <c r="F32" s="132">
        <v>20000</v>
      </c>
      <c r="G32" s="132">
        <v>20000</v>
      </c>
      <c r="H32" s="132">
        <v>20000</v>
      </c>
      <c r="I32" s="132">
        <v>20000</v>
      </c>
      <c r="J32" s="132">
        <v>20000</v>
      </c>
      <c r="R32" s="116"/>
      <c r="S32" s="116"/>
      <c r="T32" s="116"/>
      <c r="U32" s="116"/>
      <c r="V32" s="116"/>
      <c r="W32" s="116"/>
      <c r="X32" s="116"/>
      <c r="Y32" s="116"/>
      <c r="Z32" s="116"/>
      <c r="AA32" s="116"/>
      <c r="AB32" s="116"/>
      <c r="AC32" s="116"/>
      <c r="AD32" s="116"/>
      <c r="AE32" s="116"/>
      <c r="AF32" s="116"/>
      <c r="AG32" s="116"/>
      <c r="AH32" s="116"/>
      <c r="AI32" s="116"/>
      <c r="AJ32" s="116"/>
      <c r="AK32" s="116"/>
      <c r="AL32" s="116"/>
      <c r="AM32" s="116"/>
      <c r="AN32" s="116"/>
      <c r="AO32" s="116"/>
      <c r="AP32" s="116"/>
      <c r="AQ32" s="116"/>
      <c r="AR32" s="116"/>
      <c r="AS32" s="116"/>
      <c r="AT32" s="116"/>
      <c r="AU32" s="116"/>
      <c r="AV32" s="116"/>
      <c r="AW32" s="116"/>
      <c r="AX32" s="116"/>
      <c r="AY32" s="116"/>
      <c r="AZ32" s="116"/>
      <c r="BA32" s="116"/>
      <c r="BB32" s="116"/>
      <c r="BC32" s="116"/>
      <c r="BD32" s="116"/>
      <c r="BE32" s="116"/>
      <c r="BF32" s="116"/>
      <c r="BG32" s="116"/>
      <c r="BH32" s="116"/>
      <c r="BI32" s="116"/>
      <c r="BJ32" s="116"/>
      <c r="BK32" s="116"/>
      <c r="BL32" s="116"/>
      <c r="BM32" s="116"/>
      <c r="BN32" s="116"/>
      <c r="BO32" s="116"/>
      <c r="BP32" s="116"/>
      <c r="BQ32" s="116"/>
      <c r="BR32" s="116"/>
      <c r="BS32" s="116"/>
      <c r="BT32" s="116"/>
      <c r="BU32" s="116"/>
      <c r="BV32" s="116"/>
      <c r="BW32" s="116"/>
      <c r="BX32" s="116"/>
      <c r="BY32" s="116"/>
      <c r="BZ32" s="116"/>
      <c r="CA32" s="116"/>
      <c r="CB32" s="116"/>
      <c r="CC32" s="116"/>
      <c r="CD32" s="116"/>
      <c r="CE32" s="116"/>
      <c r="CF32" s="116"/>
      <c r="CG32" s="116"/>
      <c r="CH32" s="116"/>
      <c r="CI32" s="116"/>
      <c r="CJ32" s="116"/>
      <c r="CK32" s="116"/>
      <c r="CL32" s="116"/>
      <c r="CM32" s="116"/>
      <c r="CN32" s="116"/>
      <c r="CO32" s="116"/>
      <c r="CP32" s="116"/>
      <c r="CQ32" s="116"/>
      <c r="CR32" s="116"/>
      <c r="CS32" s="116"/>
      <c r="CT32" s="116"/>
      <c r="CU32" s="116"/>
      <c r="CV32" s="116"/>
      <c r="CW32" s="116"/>
      <c r="CX32" s="116"/>
      <c r="CY32" s="116"/>
      <c r="CZ32" s="116"/>
    </row>
    <row r="33" spans="1:104" x14ac:dyDescent="0.25">
      <c r="A33" s="2" t="s">
        <v>4</v>
      </c>
      <c r="B33" s="7" t="s">
        <v>75</v>
      </c>
      <c r="C33" s="220">
        <v>0.13500000000000001</v>
      </c>
      <c r="D33" s="127"/>
      <c r="E33" s="137"/>
      <c r="F33" s="132"/>
      <c r="G33" s="132"/>
      <c r="H33" s="132"/>
      <c r="I33" s="132"/>
      <c r="J33" s="132"/>
      <c r="R33" s="116"/>
      <c r="S33" s="116"/>
      <c r="T33" s="116"/>
      <c r="U33" s="116"/>
      <c r="V33" s="116"/>
      <c r="W33" s="116"/>
      <c r="X33" s="116"/>
      <c r="Y33" s="116"/>
      <c r="Z33" s="116"/>
      <c r="AA33" s="116"/>
      <c r="AB33" s="116"/>
      <c r="AC33" s="116"/>
      <c r="AD33" s="116"/>
      <c r="AE33" s="116"/>
      <c r="AF33" s="116"/>
      <c r="AG33" s="116"/>
      <c r="AH33" s="116"/>
      <c r="AI33" s="116"/>
      <c r="AJ33" s="116"/>
      <c r="AK33" s="116"/>
      <c r="AL33" s="116"/>
      <c r="AM33" s="116"/>
      <c r="AN33" s="116"/>
      <c r="AO33" s="116"/>
      <c r="AP33" s="116"/>
      <c r="AQ33" s="116"/>
      <c r="AR33" s="116"/>
      <c r="AS33" s="116"/>
      <c r="AT33" s="116"/>
      <c r="AU33" s="116"/>
      <c r="AV33" s="116"/>
      <c r="AW33" s="116"/>
      <c r="AX33" s="116"/>
      <c r="AY33" s="116"/>
      <c r="AZ33" s="116"/>
      <c r="BA33" s="116"/>
      <c r="BB33" s="116"/>
      <c r="BC33" s="116"/>
      <c r="BD33" s="116"/>
      <c r="BE33" s="116"/>
      <c r="BF33" s="116"/>
      <c r="BG33" s="116"/>
      <c r="BH33" s="116"/>
      <c r="BI33" s="116"/>
      <c r="BJ33" s="116"/>
      <c r="BK33" s="116"/>
      <c r="BL33" s="116"/>
      <c r="BM33" s="116"/>
      <c r="BN33" s="116"/>
      <c r="BO33" s="116"/>
      <c r="BP33" s="116"/>
      <c r="BQ33" s="116"/>
      <c r="BR33" s="116"/>
      <c r="BS33" s="116"/>
      <c r="BT33" s="116"/>
      <c r="BU33" s="116"/>
      <c r="BV33" s="116"/>
      <c r="BW33" s="116"/>
      <c r="BX33" s="116"/>
      <c r="BY33" s="116"/>
      <c r="BZ33" s="116"/>
      <c r="CA33" s="116"/>
      <c r="CB33" s="116"/>
      <c r="CC33" s="116"/>
      <c r="CD33" s="116"/>
      <c r="CE33" s="116"/>
      <c r="CF33" s="116"/>
      <c r="CG33" s="116"/>
      <c r="CH33" s="116"/>
      <c r="CI33" s="116"/>
      <c r="CJ33" s="116"/>
      <c r="CK33" s="116"/>
      <c r="CL33" s="116"/>
      <c r="CM33" s="116"/>
      <c r="CN33" s="116"/>
      <c r="CO33" s="116"/>
      <c r="CP33" s="116"/>
      <c r="CQ33" s="116"/>
      <c r="CR33" s="116"/>
      <c r="CS33" s="116"/>
      <c r="CT33" s="116"/>
      <c r="CU33" s="116"/>
      <c r="CV33" s="116"/>
      <c r="CW33" s="116"/>
      <c r="CX33" s="116"/>
      <c r="CY33" s="116"/>
      <c r="CZ33" s="116"/>
    </row>
    <row r="34" spans="1:104" x14ac:dyDescent="0.25">
      <c r="A34" s="2" t="s">
        <v>13</v>
      </c>
      <c r="B34" s="9" t="s">
        <v>76</v>
      </c>
      <c r="C34" s="221">
        <v>0</v>
      </c>
      <c r="D34" s="128">
        <v>2800</v>
      </c>
      <c r="E34" s="138">
        <v>2800</v>
      </c>
      <c r="F34" s="205">
        <v>2800</v>
      </c>
      <c r="G34" s="205">
        <v>2800</v>
      </c>
      <c r="H34" s="205">
        <v>2800</v>
      </c>
      <c r="I34" s="205">
        <v>2800</v>
      </c>
      <c r="J34" s="205">
        <v>2800</v>
      </c>
      <c r="R34" s="116"/>
      <c r="S34" s="116"/>
      <c r="T34" s="116"/>
      <c r="U34" s="116"/>
      <c r="V34" s="116"/>
      <c r="W34" s="116"/>
      <c r="X34" s="116"/>
      <c r="Y34" s="116"/>
      <c r="Z34" s="116"/>
      <c r="AA34" s="116"/>
      <c r="AB34" s="116"/>
      <c r="AC34" s="116"/>
      <c r="AD34" s="116"/>
      <c r="AE34" s="116"/>
      <c r="AF34" s="116"/>
      <c r="AG34" s="116"/>
      <c r="AH34" s="116"/>
      <c r="AI34" s="116"/>
      <c r="AJ34" s="116"/>
      <c r="AK34" s="116"/>
      <c r="AL34" s="116"/>
      <c r="AM34" s="116"/>
      <c r="AN34" s="116"/>
      <c r="AO34" s="116"/>
      <c r="AP34" s="116"/>
      <c r="AQ34" s="116"/>
      <c r="AR34" s="116"/>
      <c r="AS34" s="116"/>
      <c r="AT34" s="116"/>
      <c r="AU34" s="116"/>
      <c r="AV34" s="116"/>
      <c r="AW34" s="116"/>
      <c r="AX34" s="116"/>
      <c r="AY34" s="116"/>
      <c r="AZ34" s="116"/>
      <c r="BA34" s="116"/>
      <c r="BB34" s="116"/>
      <c r="BC34" s="116"/>
      <c r="BD34" s="116"/>
      <c r="BE34" s="116"/>
      <c r="BF34" s="116"/>
      <c r="BG34" s="116"/>
      <c r="BH34" s="116"/>
      <c r="BI34" s="116"/>
      <c r="BJ34" s="116"/>
      <c r="BK34" s="116"/>
      <c r="BL34" s="116"/>
      <c r="BM34" s="116"/>
      <c r="BN34" s="116"/>
      <c r="BO34" s="116"/>
      <c r="BP34" s="116"/>
      <c r="BQ34" s="116"/>
      <c r="BR34" s="116"/>
      <c r="BS34" s="116"/>
      <c r="BT34" s="116"/>
      <c r="BU34" s="116"/>
      <c r="BV34" s="116"/>
      <c r="BW34" s="116"/>
      <c r="BX34" s="116"/>
      <c r="BY34" s="116"/>
      <c r="BZ34" s="116"/>
      <c r="CA34" s="116"/>
      <c r="CB34" s="116"/>
      <c r="CC34" s="116"/>
      <c r="CD34" s="116"/>
      <c r="CE34" s="116"/>
      <c r="CF34" s="116"/>
      <c r="CG34" s="116"/>
      <c r="CH34" s="116"/>
      <c r="CI34" s="116"/>
      <c r="CJ34" s="116"/>
      <c r="CK34" s="116"/>
      <c r="CL34" s="116"/>
      <c r="CM34" s="116"/>
      <c r="CN34" s="116"/>
      <c r="CO34" s="116"/>
      <c r="CP34" s="116"/>
      <c r="CQ34" s="116"/>
      <c r="CR34" s="116"/>
      <c r="CS34" s="116"/>
      <c r="CT34" s="116"/>
      <c r="CU34" s="116"/>
      <c r="CV34" s="116"/>
      <c r="CW34" s="116"/>
      <c r="CX34" s="116"/>
      <c r="CY34" s="116"/>
      <c r="CZ34" s="116"/>
    </row>
    <row r="35" spans="1:104" s="17" customFormat="1" x14ac:dyDescent="0.25">
      <c r="A35" s="16" t="s">
        <v>15</v>
      </c>
      <c r="B35" s="12"/>
      <c r="C35" s="245"/>
      <c r="D35" s="246">
        <f>D6+D9+D12+D13+D17+D21+D25+D32+D33+D34+D31</f>
        <v>385500</v>
      </c>
      <c r="E35" s="77">
        <f t="shared" ref="E35:J35" si="7">E6+E9+E12+E13+E17+E21+E25+E29+E32+E33+E34+E31</f>
        <v>385500</v>
      </c>
      <c r="F35" s="77">
        <f t="shared" si="7"/>
        <v>385500</v>
      </c>
      <c r="G35" s="77">
        <f t="shared" si="7"/>
        <v>385500</v>
      </c>
      <c r="H35" s="77">
        <f t="shared" si="7"/>
        <v>399630</v>
      </c>
      <c r="I35" s="77">
        <f t="shared" si="7"/>
        <v>399630</v>
      </c>
      <c r="J35" s="247">
        <f t="shared" si="7"/>
        <v>399630</v>
      </c>
      <c r="K35" s="10"/>
      <c r="L35" s="10"/>
      <c r="M35" s="10"/>
      <c r="N35" s="10"/>
      <c r="O35" s="10"/>
      <c r="P35" s="10"/>
      <c r="Q35" s="10"/>
      <c r="R35" s="118"/>
      <c r="S35" s="118"/>
      <c r="T35" s="118"/>
      <c r="U35" s="118"/>
      <c r="V35" s="118"/>
      <c r="W35" s="118"/>
      <c r="X35" s="118"/>
      <c r="Y35" s="118"/>
      <c r="Z35" s="118"/>
      <c r="AA35" s="118"/>
      <c r="AB35" s="118"/>
      <c r="AC35" s="118"/>
      <c r="AD35" s="118"/>
      <c r="AE35" s="118"/>
      <c r="AF35" s="118"/>
      <c r="AG35" s="118"/>
      <c r="AH35" s="118"/>
      <c r="AI35" s="118"/>
      <c r="AJ35" s="118"/>
      <c r="AK35" s="118"/>
      <c r="AL35" s="118"/>
      <c r="AM35" s="118"/>
      <c r="AN35" s="118"/>
      <c r="AO35" s="118"/>
      <c r="AP35" s="118"/>
      <c r="AQ35" s="118"/>
      <c r="AR35" s="118"/>
      <c r="AS35" s="118"/>
      <c r="AT35" s="118"/>
      <c r="AU35" s="118"/>
      <c r="AV35" s="118"/>
      <c r="AW35" s="118"/>
      <c r="AX35" s="118"/>
      <c r="AY35" s="118"/>
      <c r="AZ35" s="118"/>
      <c r="BA35" s="118"/>
      <c r="BB35" s="118"/>
      <c r="BC35" s="118"/>
      <c r="BD35" s="118"/>
      <c r="BE35" s="118"/>
      <c r="BF35" s="118"/>
      <c r="BG35" s="118"/>
      <c r="BH35" s="118"/>
      <c r="BI35" s="118"/>
      <c r="BJ35" s="118"/>
      <c r="BK35" s="118"/>
      <c r="BL35" s="118"/>
      <c r="BM35" s="118"/>
      <c r="BN35" s="118"/>
      <c r="BO35" s="118"/>
      <c r="BP35" s="118"/>
      <c r="BQ35" s="118"/>
      <c r="BR35" s="118"/>
      <c r="BS35" s="118"/>
      <c r="BT35" s="118"/>
      <c r="BU35" s="118"/>
      <c r="BV35" s="118"/>
      <c r="BW35" s="118"/>
      <c r="BX35" s="118"/>
      <c r="BY35" s="118"/>
      <c r="BZ35" s="118"/>
      <c r="CA35" s="118"/>
      <c r="CB35" s="118"/>
      <c r="CC35" s="118"/>
      <c r="CD35" s="118"/>
      <c r="CE35" s="118"/>
      <c r="CF35" s="118"/>
      <c r="CG35" s="118"/>
      <c r="CH35" s="118"/>
      <c r="CI35" s="118"/>
      <c r="CJ35" s="118"/>
      <c r="CK35" s="118"/>
      <c r="CL35" s="118"/>
      <c r="CM35" s="118"/>
      <c r="CN35" s="118"/>
      <c r="CO35" s="118"/>
      <c r="CP35" s="118"/>
      <c r="CQ35" s="118"/>
      <c r="CR35" s="118"/>
      <c r="CS35" s="118"/>
      <c r="CT35" s="118"/>
      <c r="CU35" s="118"/>
      <c r="CV35" s="118"/>
      <c r="CW35" s="118"/>
      <c r="CX35" s="118"/>
      <c r="CY35" s="118"/>
      <c r="CZ35" s="118"/>
    </row>
    <row r="36" spans="1:104" s="10" customFormat="1" ht="15.75" thickBot="1" x14ac:dyDescent="0.3">
      <c r="A36" s="8"/>
      <c r="B36" s="9"/>
      <c r="C36" s="182"/>
      <c r="D36" s="32"/>
      <c r="E36" s="14"/>
      <c r="F36" s="14"/>
      <c r="G36" s="14"/>
      <c r="H36" s="14"/>
      <c r="I36" s="14"/>
      <c r="J36" s="14"/>
      <c r="R36" s="118"/>
      <c r="S36" s="118"/>
      <c r="T36" s="118"/>
      <c r="U36" s="118"/>
      <c r="V36" s="118"/>
      <c r="W36" s="118"/>
      <c r="X36" s="118"/>
      <c r="Y36" s="118"/>
      <c r="Z36" s="118"/>
      <c r="AA36" s="118"/>
      <c r="AB36" s="118"/>
      <c r="AC36" s="118"/>
      <c r="AD36" s="118"/>
      <c r="AE36" s="118"/>
      <c r="AF36" s="118"/>
      <c r="AG36" s="118"/>
      <c r="AH36" s="118"/>
      <c r="AI36" s="118"/>
      <c r="AJ36" s="118"/>
      <c r="AK36" s="118"/>
      <c r="AL36" s="118"/>
      <c r="AM36" s="118"/>
      <c r="AN36" s="118"/>
      <c r="AO36" s="118"/>
      <c r="AP36" s="118"/>
      <c r="AQ36" s="118"/>
      <c r="AR36" s="118"/>
      <c r="AS36" s="118"/>
      <c r="AT36" s="118"/>
      <c r="AU36" s="118"/>
      <c r="AV36" s="118"/>
      <c r="AW36" s="118"/>
      <c r="AX36" s="118"/>
      <c r="AY36" s="118"/>
      <c r="AZ36" s="118"/>
      <c r="BA36" s="118"/>
      <c r="BB36" s="118"/>
      <c r="BC36" s="118"/>
      <c r="BD36" s="118"/>
      <c r="BE36" s="118"/>
      <c r="BF36" s="118"/>
      <c r="BG36" s="118"/>
      <c r="BH36" s="118"/>
      <c r="BI36" s="118"/>
      <c r="BJ36" s="118"/>
      <c r="BK36" s="118"/>
      <c r="BL36" s="118"/>
      <c r="BM36" s="118"/>
      <c r="BN36" s="118"/>
      <c r="BO36" s="118"/>
      <c r="BP36" s="118"/>
      <c r="BQ36" s="118"/>
      <c r="BR36" s="118"/>
      <c r="BS36" s="118"/>
      <c r="BT36" s="118"/>
      <c r="BU36" s="118"/>
      <c r="BV36" s="118"/>
      <c r="BW36" s="118"/>
      <c r="BX36" s="118"/>
      <c r="BY36" s="118"/>
      <c r="BZ36" s="118"/>
      <c r="CA36" s="118"/>
      <c r="CB36" s="118"/>
      <c r="CC36" s="118"/>
      <c r="CD36" s="118"/>
      <c r="CE36" s="118"/>
      <c r="CF36" s="118"/>
      <c r="CG36" s="118"/>
      <c r="CH36" s="118"/>
      <c r="CI36" s="118"/>
      <c r="CJ36" s="118"/>
      <c r="CK36" s="118"/>
      <c r="CL36" s="118"/>
      <c r="CM36" s="118"/>
      <c r="CN36" s="118"/>
      <c r="CO36" s="118"/>
      <c r="CP36" s="118"/>
      <c r="CQ36" s="118"/>
      <c r="CR36" s="118"/>
      <c r="CS36" s="118"/>
      <c r="CT36" s="118"/>
      <c r="CU36" s="118"/>
      <c r="CV36" s="118"/>
      <c r="CW36" s="118"/>
      <c r="CX36" s="118"/>
      <c r="CY36" s="118"/>
      <c r="CZ36" s="118"/>
    </row>
    <row r="37" spans="1:104" s="24" customFormat="1" ht="19.5" thickBot="1" x14ac:dyDescent="0.35">
      <c r="A37" s="64" t="s">
        <v>16</v>
      </c>
      <c r="B37" s="65"/>
      <c r="C37" s="183"/>
      <c r="D37" s="66"/>
      <c r="E37" s="66"/>
      <c r="F37" s="66"/>
      <c r="G37" s="66"/>
      <c r="H37" s="66"/>
      <c r="I37" s="66"/>
      <c r="J37" s="66"/>
      <c r="K37" s="55"/>
      <c r="L37" s="55"/>
      <c r="M37" s="55"/>
      <c r="N37" s="55"/>
      <c r="O37" s="55"/>
      <c r="P37" s="55"/>
      <c r="Q37" s="55"/>
      <c r="R37" s="115"/>
      <c r="S37" s="115"/>
      <c r="T37" s="115"/>
      <c r="U37" s="115"/>
      <c r="V37" s="115"/>
      <c r="W37" s="115"/>
      <c r="X37" s="115"/>
      <c r="Y37" s="115"/>
      <c r="Z37" s="115"/>
      <c r="AA37" s="115"/>
      <c r="AB37" s="115"/>
      <c r="AC37" s="115"/>
      <c r="AD37" s="115"/>
      <c r="AE37" s="115"/>
      <c r="AF37" s="115"/>
      <c r="AG37" s="115"/>
      <c r="AH37" s="115"/>
      <c r="AI37" s="115"/>
      <c r="AJ37" s="115"/>
      <c r="AK37" s="115"/>
      <c r="AL37" s="115"/>
      <c r="AM37" s="115"/>
      <c r="AN37" s="115"/>
      <c r="AO37" s="115"/>
      <c r="AP37" s="115"/>
      <c r="AQ37" s="115"/>
      <c r="AR37" s="115"/>
      <c r="AS37" s="115"/>
      <c r="AT37" s="115"/>
      <c r="AU37" s="115"/>
      <c r="AV37" s="115"/>
      <c r="AW37" s="115"/>
      <c r="AX37" s="115"/>
      <c r="AY37" s="115"/>
      <c r="AZ37" s="115"/>
      <c r="BA37" s="115"/>
      <c r="BB37" s="115"/>
      <c r="BC37" s="115"/>
      <c r="BD37" s="115"/>
      <c r="BE37" s="115"/>
      <c r="BF37" s="115"/>
      <c r="BG37" s="115"/>
      <c r="BH37" s="115"/>
      <c r="BI37" s="115"/>
      <c r="BJ37" s="115"/>
      <c r="BK37" s="115"/>
      <c r="BL37" s="115"/>
      <c r="BM37" s="115"/>
      <c r="BN37" s="115"/>
      <c r="BO37" s="115"/>
      <c r="BP37" s="115"/>
      <c r="BQ37" s="115"/>
      <c r="BR37" s="115"/>
      <c r="BS37" s="115"/>
      <c r="BT37" s="115"/>
      <c r="BU37" s="115"/>
      <c r="BV37" s="115"/>
      <c r="BW37" s="115"/>
      <c r="BX37" s="115"/>
      <c r="BY37" s="115"/>
      <c r="BZ37" s="115"/>
      <c r="CA37" s="115"/>
      <c r="CB37" s="115"/>
      <c r="CC37" s="115"/>
      <c r="CD37" s="115"/>
      <c r="CE37" s="115"/>
      <c r="CF37" s="115"/>
      <c r="CG37" s="115"/>
      <c r="CH37" s="115"/>
      <c r="CI37" s="115"/>
      <c r="CJ37" s="115"/>
      <c r="CK37" s="115"/>
      <c r="CL37" s="115"/>
      <c r="CM37" s="115"/>
      <c r="CN37" s="115"/>
      <c r="CO37" s="115"/>
      <c r="CP37" s="115"/>
      <c r="CQ37" s="115"/>
      <c r="CR37" s="115"/>
      <c r="CS37" s="115"/>
      <c r="CT37" s="115"/>
      <c r="CU37" s="115"/>
      <c r="CV37" s="115"/>
      <c r="CW37" s="115"/>
      <c r="CX37" s="115"/>
      <c r="CY37" s="115"/>
      <c r="CZ37" s="115"/>
    </row>
    <row r="38" spans="1:104" hidden="1" x14ac:dyDescent="0.25">
      <c r="A38" s="11" t="s">
        <v>17</v>
      </c>
      <c r="B38" s="63" t="s">
        <v>18</v>
      </c>
      <c r="C38" s="181">
        <v>0.255</v>
      </c>
      <c r="D38" s="129"/>
      <c r="E38" s="130"/>
      <c r="F38" s="130"/>
      <c r="G38" s="130"/>
      <c r="H38" s="130"/>
      <c r="I38" s="130"/>
      <c r="J38" s="130"/>
      <c r="R38" s="116"/>
      <c r="S38" s="116"/>
      <c r="T38" s="116"/>
      <c r="U38" s="116"/>
      <c r="V38" s="116"/>
      <c r="W38" s="116"/>
      <c r="X38" s="116"/>
      <c r="Y38" s="116"/>
      <c r="Z38" s="116"/>
      <c r="AA38" s="116"/>
      <c r="AB38" s="116"/>
      <c r="AC38" s="116"/>
      <c r="AD38" s="116"/>
      <c r="AE38" s="116"/>
      <c r="AF38" s="116"/>
      <c r="AG38" s="116"/>
      <c r="AH38" s="116"/>
      <c r="AI38" s="116"/>
      <c r="AJ38" s="116"/>
      <c r="AK38" s="116"/>
      <c r="AL38" s="116"/>
      <c r="AM38" s="116"/>
      <c r="AN38" s="116"/>
      <c r="AO38" s="116"/>
      <c r="AP38" s="116"/>
      <c r="AQ38" s="116"/>
      <c r="AR38" s="116"/>
      <c r="AS38" s="116"/>
      <c r="AT38" s="116"/>
      <c r="AU38" s="116"/>
      <c r="AV38" s="116"/>
      <c r="AW38" s="116"/>
      <c r="AX38" s="116"/>
      <c r="AY38" s="116"/>
      <c r="AZ38" s="116"/>
      <c r="BA38" s="116"/>
      <c r="BB38" s="116"/>
      <c r="BC38" s="116"/>
      <c r="BD38" s="116"/>
      <c r="BE38" s="116"/>
      <c r="BF38" s="116"/>
      <c r="BG38" s="116"/>
      <c r="BH38" s="116"/>
      <c r="BI38" s="116"/>
      <c r="BJ38" s="116"/>
      <c r="BK38" s="116"/>
      <c r="BL38" s="116"/>
      <c r="BM38" s="116"/>
      <c r="BN38" s="116"/>
      <c r="BO38" s="116"/>
      <c r="BP38" s="116"/>
      <c r="BQ38" s="116"/>
      <c r="BR38" s="116"/>
      <c r="BS38" s="116"/>
      <c r="BT38" s="116"/>
      <c r="BU38" s="116"/>
      <c r="BV38" s="116"/>
      <c r="BW38" s="116"/>
      <c r="BX38" s="116"/>
      <c r="BY38" s="116"/>
      <c r="BZ38" s="116"/>
      <c r="CA38" s="116"/>
      <c r="CB38" s="116"/>
      <c r="CC38" s="116"/>
      <c r="CD38" s="116"/>
      <c r="CE38" s="116"/>
      <c r="CF38" s="116"/>
      <c r="CG38" s="116"/>
      <c r="CH38" s="116"/>
      <c r="CI38" s="116"/>
      <c r="CJ38" s="116"/>
      <c r="CK38" s="116"/>
      <c r="CL38" s="116"/>
      <c r="CM38" s="116"/>
      <c r="CN38" s="116"/>
      <c r="CO38" s="116"/>
      <c r="CP38" s="116"/>
      <c r="CQ38" s="116"/>
      <c r="CR38" s="116"/>
      <c r="CS38" s="116"/>
      <c r="CT38" s="116"/>
      <c r="CU38" s="116"/>
      <c r="CV38" s="116"/>
      <c r="CW38" s="116"/>
      <c r="CX38" s="116"/>
      <c r="CY38" s="116"/>
      <c r="CZ38" s="116"/>
    </row>
    <row r="39" spans="1:104" hidden="1" x14ac:dyDescent="0.25">
      <c r="A39" s="11" t="s">
        <v>17</v>
      </c>
      <c r="B39" s="13" t="s">
        <v>19</v>
      </c>
      <c r="C39" s="179">
        <v>0.13500000000000001</v>
      </c>
      <c r="D39" s="128"/>
      <c r="E39" s="131"/>
      <c r="F39" s="132"/>
      <c r="G39" s="132"/>
      <c r="H39" s="132"/>
      <c r="I39" s="132"/>
      <c r="J39" s="132"/>
      <c r="R39" s="116"/>
      <c r="S39" s="116"/>
      <c r="T39" s="116"/>
      <c r="U39" s="116"/>
      <c r="V39" s="116"/>
      <c r="W39" s="116"/>
      <c r="X39" s="116"/>
      <c r="Y39" s="116"/>
      <c r="Z39" s="116"/>
      <c r="AA39" s="116"/>
      <c r="AB39" s="116"/>
      <c r="AC39" s="116"/>
      <c r="AD39" s="116"/>
      <c r="AE39" s="116"/>
      <c r="AF39" s="116"/>
      <c r="AG39" s="116"/>
      <c r="AH39" s="116"/>
      <c r="AI39" s="116"/>
      <c r="AJ39" s="116"/>
      <c r="AK39" s="116"/>
      <c r="AL39" s="116"/>
      <c r="AM39" s="116"/>
      <c r="AN39" s="116"/>
      <c r="AO39" s="116"/>
      <c r="AP39" s="116"/>
      <c r="AQ39" s="116"/>
      <c r="AR39" s="116"/>
      <c r="AS39" s="116"/>
      <c r="AT39" s="116"/>
      <c r="AU39" s="116"/>
      <c r="AV39" s="116"/>
      <c r="AW39" s="116"/>
      <c r="AX39" s="116"/>
      <c r="AY39" s="116"/>
      <c r="AZ39" s="116"/>
      <c r="BA39" s="116"/>
      <c r="BB39" s="116"/>
      <c r="BC39" s="116"/>
      <c r="BD39" s="116"/>
      <c r="BE39" s="116"/>
      <c r="BF39" s="116"/>
      <c r="BG39" s="116"/>
      <c r="BH39" s="116"/>
      <c r="BI39" s="116"/>
      <c r="BJ39" s="116"/>
      <c r="BK39" s="116"/>
      <c r="BL39" s="116"/>
      <c r="BM39" s="116"/>
      <c r="BN39" s="116"/>
      <c r="BO39" s="116"/>
      <c r="BP39" s="116"/>
      <c r="BQ39" s="116"/>
      <c r="BR39" s="116"/>
      <c r="BS39" s="116"/>
      <c r="BT39" s="116"/>
      <c r="BU39" s="116"/>
      <c r="BV39" s="116"/>
      <c r="BW39" s="116"/>
      <c r="BX39" s="116"/>
      <c r="BY39" s="116"/>
      <c r="BZ39" s="116"/>
      <c r="CA39" s="116"/>
      <c r="CB39" s="116"/>
      <c r="CC39" s="116"/>
      <c r="CD39" s="116"/>
      <c r="CE39" s="116"/>
      <c r="CF39" s="116"/>
      <c r="CG39" s="116"/>
      <c r="CH39" s="116"/>
      <c r="CI39" s="116"/>
      <c r="CJ39" s="116"/>
      <c r="CK39" s="116"/>
      <c r="CL39" s="116"/>
      <c r="CM39" s="116"/>
      <c r="CN39" s="116"/>
      <c r="CO39" s="116"/>
      <c r="CP39" s="116"/>
      <c r="CQ39" s="116"/>
      <c r="CR39" s="116"/>
      <c r="CS39" s="116"/>
      <c r="CT39" s="116"/>
      <c r="CU39" s="116"/>
      <c r="CV39" s="116"/>
      <c r="CW39" s="116"/>
      <c r="CX39" s="116"/>
      <c r="CY39" s="116"/>
      <c r="CZ39" s="116"/>
    </row>
    <row r="40" spans="1:104" hidden="1" x14ac:dyDescent="0.25">
      <c r="A40" s="11" t="s">
        <v>17</v>
      </c>
      <c r="B40" s="13" t="s">
        <v>20</v>
      </c>
      <c r="C40" s="179">
        <v>0.255</v>
      </c>
      <c r="D40" s="128"/>
      <c r="E40" s="131"/>
      <c r="F40" s="132"/>
      <c r="G40" s="132"/>
      <c r="H40" s="132"/>
      <c r="I40" s="132"/>
      <c r="J40" s="132"/>
      <c r="R40" s="116"/>
      <c r="S40" s="116"/>
      <c r="T40" s="116"/>
      <c r="U40" s="116"/>
      <c r="V40" s="116"/>
      <c r="W40" s="116"/>
      <c r="X40" s="116"/>
      <c r="Y40" s="116"/>
      <c r="Z40" s="116"/>
      <c r="AA40" s="116"/>
      <c r="AB40" s="116"/>
      <c r="AC40" s="116"/>
      <c r="AD40" s="116"/>
      <c r="AE40" s="116"/>
      <c r="AF40" s="116"/>
      <c r="AG40" s="116"/>
      <c r="AH40" s="116"/>
      <c r="AI40" s="116"/>
      <c r="AJ40" s="116"/>
      <c r="AK40" s="116"/>
      <c r="AL40" s="116"/>
      <c r="AM40" s="116"/>
      <c r="AN40" s="116"/>
      <c r="AO40" s="116"/>
      <c r="AP40" s="116"/>
      <c r="AQ40" s="116"/>
      <c r="AR40" s="116"/>
      <c r="AS40" s="116"/>
      <c r="AT40" s="116"/>
      <c r="AU40" s="116"/>
      <c r="AV40" s="116"/>
      <c r="AW40" s="116"/>
      <c r="AX40" s="116"/>
      <c r="AY40" s="116"/>
      <c r="AZ40" s="116"/>
      <c r="BA40" s="116"/>
      <c r="BB40" s="116"/>
      <c r="BC40" s="116"/>
      <c r="BD40" s="116"/>
      <c r="BE40" s="116"/>
      <c r="BF40" s="116"/>
      <c r="BG40" s="116"/>
      <c r="BH40" s="116"/>
      <c r="BI40" s="116"/>
      <c r="BJ40" s="116"/>
      <c r="BK40" s="116"/>
      <c r="BL40" s="116"/>
      <c r="BM40" s="116"/>
      <c r="BN40" s="116"/>
      <c r="BO40" s="116"/>
      <c r="BP40" s="116"/>
      <c r="BQ40" s="116"/>
      <c r="BR40" s="116"/>
      <c r="BS40" s="116"/>
      <c r="BT40" s="116"/>
      <c r="BU40" s="116"/>
      <c r="BV40" s="116"/>
      <c r="BW40" s="116"/>
      <c r="BX40" s="116"/>
      <c r="BY40" s="116"/>
      <c r="BZ40" s="116"/>
      <c r="CA40" s="116"/>
      <c r="CB40" s="116"/>
      <c r="CC40" s="116"/>
      <c r="CD40" s="116"/>
      <c r="CE40" s="116"/>
      <c r="CF40" s="116"/>
      <c r="CG40" s="116"/>
      <c r="CH40" s="116"/>
      <c r="CI40" s="116"/>
      <c r="CJ40" s="116"/>
      <c r="CK40" s="116"/>
      <c r="CL40" s="116"/>
      <c r="CM40" s="116"/>
      <c r="CN40" s="116"/>
      <c r="CO40" s="116"/>
      <c r="CP40" s="116"/>
      <c r="CQ40" s="116"/>
      <c r="CR40" s="116"/>
      <c r="CS40" s="116"/>
      <c r="CT40" s="116"/>
      <c r="CU40" s="116"/>
      <c r="CV40" s="116"/>
      <c r="CW40" s="116"/>
      <c r="CX40" s="116"/>
      <c r="CY40" s="116"/>
      <c r="CZ40" s="116"/>
    </row>
    <row r="41" spans="1:104" ht="15" customHeight="1" x14ac:dyDescent="0.25">
      <c r="A41" s="11" t="s">
        <v>17</v>
      </c>
      <c r="B41" s="13" t="s">
        <v>21</v>
      </c>
      <c r="C41" s="207">
        <v>0.255</v>
      </c>
      <c r="D41" s="206">
        <f>400*(D27+D23+D19)</f>
        <v>132000</v>
      </c>
      <c r="E41" s="137">
        <f>400*(E27+E23+E19)*1.03</f>
        <v>135960</v>
      </c>
      <c r="F41" s="137">
        <f>E41*1.03</f>
        <v>140038.80000000002</v>
      </c>
      <c r="G41" s="137">
        <f t="shared" ref="G41:J41" si="8">F41*1.03</f>
        <v>144239.96400000001</v>
      </c>
      <c r="H41" s="137">
        <f t="shared" si="8"/>
        <v>148567.16292</v>
      </c>
      <c r="I41" s="137">
        <f t="shared" si="8"/>
        <v>153024.1778076</v>
      </c>
      <c r="J41" s="137">
        <f t="shared" si="8"/>
        <v>157614.90314182802</v>
      </c>
      <c r="K41" s="252" t="s">
        <v>119</v>
      </c>
      <c r="R41" s="116"/>
      <c r="S41" s="116"/>
      <c r="T41" s="116"/>
      <c r="U41" s="116"/>
      <c r="V41" s="116"/>
      <c r="W41" s="116"/>
      <c r="X41" s="116"/>
      <c r="Y41" s="116"/>
      <c r="Z41" s="116"/>
      <c r="AA41" s="116"/>
      <c r="AB41" s="116"/>
      <c r="AC41" s="116"/>
      <c r="AD41" s="116"/>
      <c r="AE41" s="116"/>
      <c r="AF41" s="116"/>
      <c r="AG41" s="116"/>
      <c r="AH41" s="116"/>
      <c r="AI41" s="116"/>
      <c r="AJ41" s="116"/>
      <c r="AK41" s="116"/>
      <c r="AL41" s="116"/>
      <c r="AM41" s="116"/>
      <c r="AN41" s="116"/>
      <c r="AO41" s="116"/>
      <c r="AP41" s="116"/>
      <c r="AQ41" s="116"/>
      <c r="AR41" s="116"/>
      <c r="AS41" s="116"/>
      <c r="AT41" s="116"/>
      <c r="AU41" s="116"/>
      <c r="AV41" s="116"/>
      <c r="AW41" s="116"/>
      <c r="AX41" s="116"/>
      <c r="AY41" s="116"/>
      <c r="AZ41" s="116"/>
      <c r="BA41" s="116"/>
      <c r="BB41" s="116"/>
      <c r="BC41" s="116"/>
      <c r="BD41" s="116"/>
      <c r="BE41" s="116"/>
      <c r="BF41" s="116"/>
      <c r="BG41" s="116"/>
      <c r="BH41" s="116"/>
      <c r="BI41" s="116"/>
      <c r="BJ41" s="116"/>
      <c r="BK41" s="116"/>
      <c r="BL41" s="116"/>
      <c r="BM41" s="116"/>
      <c r="BN41" s="116"/>
      <c r="BO41" s="116"/>
      <c r="BP41" s="116"/>
      <c r="BQ41" s="116"/>
      <c r="BR41" s="116"/>
      <c r="BS41" s="116"/>
      <c r="BT41" s="116"/>
      <c r="BU41" s="116"/>
      <c r="BV41" s="116"/>
      <c r="BW41" s="116"/>
      <c r="BX41" s="116"/>
      <c r="BY41" s="116"/>
      <c r="BZ41" s="116"/>
      <c r="CA41" s="116"/>
      <c r="CB41" s="116"/>
      <c r="CC41" s="116"/>
      <c r="CD41" s="116"/>
      <c r="CE41" s="116"/>
      <c r="CF41" s="116"/>
      <c r="CG41" s="116"/>
      <c r="CH41" s="116"/>
      <c r="CI41" s="116"/>
      <c r="CJ41" s="116"/>
      <c r="CK41" s="116"/>
      <c r="CL41" s="116"/>
      <c r="CM41" s="116"/>
      <c r="CN41" s="116"/>
      <c r="CO41" s="116"/>
      <c r="CP41" s="116"/>
      <c r="CQ41" s="116"/>
      <c r="CR41" s="116"/>
      <c r="CS41" s="116"/>
      <c r="CT41" s="116"/>
      <c r="CU41" s="116"/>
      <c r="CV41" s="116"/>
      <c r="CW41" s="116"/>
      <c r="CX41" s="116"/>
      <c r="CY41" s="116"/>
      <c r="CZ41" s="116"/>
    </row>
    <row r="42" spans="1:104" ht="30" x14ac:dyDescent="0.25">
      <c r="A42" s="11" t="s">
        <v>17</v>
      </c>
      <c r="B42" s="13" t="s">
        <v>22</v>
      </c>
      <c r="C42" s="208">
        <v>0.255</v>
      </c>
      <c r="D42" s="128">
        <f>100*(D27+D23+D19)</f>
        <v>33000</v>
      </c>
      <c r="E42" s="137">
        <f t="shared" ref="E42" si="9">100*(E27+E23+E19)</f>
        <v>33000</v>
      </c>
      <c r="F42" s="132">
        <f>100*(F27+F23+F19)*1.2</f>
        <v>39600</v>
      </c>
      <c r="G42" s="132">
        <f>100*(G27+G23+G19)*1.2</f>
        <v>39600</v>
      </c>
      <c r="H42" s="132">
        <f t="shared" ref="H42:J42" si="10">100*(H27+H23+H19)*1.2</f>
        <v>39600</v>
      </c>
      <c r="I42" s="132">
        <f t="shared" si="10"/>
        <v>39600</v>
      </c>
      <c r="J42" s="132">
        <f t="shared" si="10"/>
        <v>39600</v>
      </c>
      <c r="K42" s="252" t="s">
        <v>122</v>
      </c>
      <c r="R42" s="116"/>
      <c r="S42" s="116"/>
      <c r="T42" s="116"/>
      <c r="U42" s="116"/>
      <c r="V42" s="116"/>
      <c r="W42" s="116"/>
      <c r="X42" s="116"/>
      <c r="Y42" s="116"/>
      <c r="Z42" s="116"/>
      <c r="AA42" s="116"/>
      <c r="AB42" s="116"/>
      <c r="AC42" s="116"/>
      <c r="AD42" s="116"/>
      <c r="AE42" s="116"/>
      <c r="AF42" s="116"/>
      <c r="AG42" s="116"/>
      <c r="AH42" s="116"/>
      <c r="AI42" s="116"/>
      <c r="AJ42" s="116"/>
      <c r="AK42" s="116"/>
      <c r="AL42" s="116"/>
      <c r="AM42" s="116"/>
      <c r="AN42" s="116"/>
      <c r="AO42" s="116"/>
      <c r="AP42" s="116"/>
      <c r="AQ42" s="116"/>
      <c r="AR42" s="116"/>
      <c r="AS42" s="116"/>
      <c r="AT42" s="116"/>
      <c r="AU42" s="116"/>
      <c r="AV42" s="116"/>
      <c r="AW42" s="116"/>
      <c r="AX42" s="116"/>
      <c r="AY42" s="116"/>
      <c r="AZ42" s="116"/>
      <c r="BA42" s="116"/>
      <c r="BB42" s="116"/>
      <c r="BC42" s="116"/>
      <c r="BD42" s="116"/>
      <c r="BE42" s="116"/>
      <c r="BF42" s="116"/>
      <c r="BG42" s="116"/>
      <c r="BH42" s="116"/>
      <c r="BI42" s="116"/>
      <c r="BJ42" s="116"/>
      <c r="BK42" s="116"/>
      <c r="BL42" s="116"/>
      <c r="BM42" s="116"/>
      <c r="BN42" s="116"/>
      <c r="BO42" s="116"/>
      <c r="BP42" s="116"/>
      <c r="BQ42" s="116"/>
      <c r="BR42" s="116"/>
      <c r="BS42" s="116"/>
      <c r="BT42" s="116"/>
      <c r="BU42" s="116"/>
      <c r="BV42" s="116"/>
      <c r="BW42" s="116"/>
      <c r="BX42" s="116"/>
      <c r="BY42" s="116"/>
      <c r="BZ42" s="116"/>
      <c r="CA42" s="116"/>
      <c r="CB42" s="116"/>
      <c r="CC42" s="116"/>
      <c r="CD42" s="116"/>
      <c r="CE42" s="116"/>
      <c r="CF42" s="116"/>
      <c r="CG42" s="116"/>
      <c r="CH42" s="116"/>
      <c r="CI42" s="116"/>
      <c r="CJ42" s="116"/>
      <c r="CK42" s="116"/>
      <c r="CL42" s="116"/>
      <c r="CM42" s="116"/>
      <c r="CN42" s="116"/>
      <c r="CO42" s="116"/>
      <c r="CP42" s="116"/>
      <c r="CQ42" s="116"/>
      <c r="CR42" s="116"/>
      <c r="CS42" s="116"/>
      <c r="CT42" s="116"/>
      <c r="CU42" s="116"/>
      <c r="CV42" s="116"/>
      <c r="CW42" s="116"/>
      <c r="CX42" s="116"/>
      <c r="CY42" s="116"/>
      <c r="CZ42" s="116"/>
    </row>
    <row r="43" spans="1:104" x14ac:dyDescent="0.25">
      <c r="A43" s="11" t="s">
        <v>17</v>
      </c>
      <c r="B43" s="13" t="s">
        <v>23</v>
      </c>
      <c r="C43" s="208">
        <v>0</v>
      </c>
      <c r="D43" s="128">
        <f>2*9*200*14</f>
        <v>50400</v>
      </c>
      <c r="E43" s="137">
        <f t="shared" ref="E43:J43" si="11">2*9*200*14</f>
        <v>50400</v>
      </c>
      <c r="F43" s="132">
        <f t="shared" si="11"/>
        <v>50400</v>
      </c>
      <c r="G43" s="132">
        <f t="shared" si="11"/>
        <v>50400</v>
      </c>
      <c r="H43" s="132">
        <f t="shared" si="11"/>
        <v>50400</v>
      </c>
      <c r="I43" s="132">
        <f t="shared" si="11"/>
        <v>50400</v>
      </c>
      <c r="J43" s="132">
        <f t="shared" si="11"/>
        <v>50400</v>
      </c>
      <c r="R43" s="116"/>
      <c r="S43" s="116"/>
      <c r="T43" s="116"/>
      <c r="U43" s="116"/>
      <c r="V43" s="116"/>
      <c r="W43" s="116"/>
      <c r="X43" s="116"/>
      <c r="Y43" s="116"/>
      <c r="Z43" s="116"/>
      <c r="AA43" s="116"/>
      <c r="AB43" s="116"/>
      <c r="AC43" s="116"/>
      <c r="AD43" s="116"/>
      <c r="AE43" s="116"/>
      <c r="AF43" s="116"/>
      <c r="AG43" s="116"/>
      <c r="AH43" s="116"/>
      <c r="AI43" s="116"/>
      <c r="AJ43" s="116"/>
      <c r="AK43" s="116"/>
      <c r="AL43" s="116"/>
      <c r="AM43" s="116"/>
      <c r="AN43" s="116"/>
      <c r="AO43" s="116"/>
      <c r="AP43" s="116"/>
      <c r="AQ43" s="116"/>
      <c r="AR43" s="116"/>
      <c r="AS43" s="116"/>
      <c r="AT43" s="116"/>
      <c r="AU43" s="116"/>
      <c r="AV43" s="116"/>
      <c r="AW43" s="116"/>
      <c r="AX43" s="116"/>
      <c r="AY43" s="116"/>
      <c r="AZ43" s="116"/>
      <c r="BA43" s="116"/>
      <c r="BB43" s="116"/>
      <c r="BC43" s="116"/>
      <c r="BD43" s="116"/>
      <c r="BE43" s="116"/>
      <c r="BF43" s="116"/>
      <c r="BG43" s="116"/>
      <c r="BH43" s="116"/>
      <c r="BI43" s="116"/>
      <c r="BJ43" s="116"/>
      <c r="BK43" s="116"/>
      <c r="BL43" s="116"/>
      <c r="BM43" s="116"/>
      <c r="BN43" s="116"/>
      <c r="BO43" s="116"/>
      <c r="BP43" s="116"/>
      <c r="BQ43" s="116"/>
      <c r="BR43" s="116"/>
      <c r="BS43" s="116"/>
      <c r="BT43" s="116"/>
      <c r="BU43" s="116"/>
      <c r="BV43" s="116"/>
      <c r="BW43" s="116"/>
      <c r="BX43" s="116"/>
      <c r="BY43" s="116"/>
      <c r="BZ43" s="116"/>
      <c r="CA43" s="116"/>
      <c r="CB43" s="116"/>
      <c r="CC43" s="116"/>
      <c r="CD43" s="116"/>
      <c r="CE43" s="116"/>
      <c r="CF43" s="116"/>
      <c r="CG43" s="116"/>
      <c r="CH43" s="116"/>
      <c r="CI43" s="116"/>
      <c r="CJ43" s="116"/>
      <c r="CK43" s="116"/>
      <c r="CL43" s="116"/>
      <c r="CM43" s="116"/>
      <c r="CN43" s="116"/>
      <c r="CO43" s="116"/>
      <c r="CP43" s="116"/>
      <c r="CQ43" s="116"/>
      <c r="CR43" s="116"/>
      <c r="CS43" s="116"/>
      <c r="CT43" s="116"/>
      <c r="CU43" s="116"/>
      <c r="CV43" s="116"/>
      <c r="CW43" s="116"/>
      <c r="CX43" s="116"/>
      <c r="CY43" s="116"/>
      <c r="CZ43" s="116"/>
    </row>
    <row r="44" spans="1:104" x14ac:dyDescent="0.25">
      <c r="A44" s="11" t="s">
        <v>17</v>
      </c>
      <c r="B44" s="13" t="s">
        <v>24</v>
      </c>
      <c r="C44" s="208">
        <v>0.255</v>
      </c>
      <c r="D44" s="127"/>
      <c r="E44" s="133"/>
      <c r="F44" s="134"/>
      <c r="G44" s="134"/>
      <c r="H44" s="134"/>
      <c r="I44" s="134"/>
      <c r="J44" s="134"/>
      <c r="R44" s="116"/>
      <c r="S44" s="116"/>
      <c r="T44" s="116"/>
      <c r="U44" s="116"/>
      <c r="V44" s="116"/>
      <c r="W44" s="116"/>
      <c r="X44" s="116"/>
      <c r="Y44" s="116"/>
      <c r="Z44" s="116"/>
      <c r="AA44" s="116"/>
      <c r="AB44" s="116"/>
      <c r="AC44" s="116"/>
      <c r="AD44" s="116"/>
      <c r="AE44" s="116"/>
      <c r="AF44" s="116"/>
      <c r="AG44" s="116"/>
      <c r="AH44" s="116"/>
      <c r="AI44" s="116"/>
      <c r="AJ44" s="116"/>
      <c r="AK44" s="116"/>
      <c r="AL44" s="116"/>
      <c r="AM44" s="116"/>
      <c r="AN44" s="116"/>
      <c r="AO44" s="116"/>
      <c r="AP44" s="116"/>
      <c r="AQ44" s="116"/>
      <c r="AR44" s="116"/>
      <c r="AS44" s="116"/>
      <c r="AT44" s="116"/>
      <c r="AU44" s="116"/>
      <c r="AV44" s="116"/>
      <c r="AW44" s="116"/>
      <c r="AX44" s="116"/>
      <c r="AY44" s="116"/>
      <c r="AZ44" s="116"/>
      <c r="BA44" s="116"/>
      <c r="BB44" s="116"/>
      <c r="BC44" s="116"/>
      <c r="BD44" s="116"/>
      <c r="BE44" s="116"/>
      <c r="BF44" s="116"/>
      <c r="BG44" s="116"/>
      <c r="BH44" s="116"/>
      <c r="BI44" s="116"/>
      <c r="BJ44" s="116"/>
      <c r="BK44" s="116"/>
      <c r="BL44" s="116"/>
      <c r="BM44" s="116"/>
      <c r="BN44" s="116"/>
      <c r="BO44" s="116"/>
      <c r="BP44" s="116"/>
      <c r="BQ44" s="116"/>
      <c r="BR44" s="116"/>
      <c r="BS44" s="116"/>
      <c r="BT44" s="116"/>
      <c r="BU44" s="116"/>
      <c r="BV44" s="116"/>
      <c r="BW44" s="116"/>
      <c r="BX44" s="116"/>
      <c r="BY44" s="116"/>
      <c r="BZ44" s="116"/>
      <c r="CA44" s="116"/>
      <c r="CB44" s="116"/>
      <c r="CC44" s="116"/>
      <c r="CD44" s="116"/>
      <c r="CE44" s="116"/>
      <c r="CF44" s="116"/>
      <c r="CG44" s="116"/>
      <c r="CH44" s="116"/>
      <c r="CI44" s="116"/>
      <c r="CJ44" s="116"/>
      <c r="CK44" s="116"/>
      <c r="CL44" s="116"/>
      <c r="CM44" s="116"/>
      <c r="CN44" s="116"/>
      <c r="CO44" s="116"/>
      <c r="CP44" s="116"/>
      <c r="CQ44" s="116"/>
      <c r="CR44" s="116"/>
      <c r="CS44" s="116"/>
      <c r="CT44" s="116"/>
      <c r="CU44" s="116"/>
      <c r="CV44" s="116"/>
      <c r="CW44" s="116"/>
      <c r="CX44" s="116"/>
      <c r="CY44" s="116"/>
      <c r="CZ44" s="116"/>
    </row>
    <row r="45" spans="1:104" x14ac:dyDescent="0.25">
      <c r="A45" s="11"/>
      <c r="B45" s="13" t="s">
        <v>25</v>
      </c>
      <c r="C45" s="208">
        <v>0</v>
      </c>
      <c r="D45" s="127">
        <f>85*300</f>
        <v>25500</v>
      </c>
      <c r="E45" s="137">
        <f t="shared" ref="E45:J45" si="12">85*300</f>
        <v>25500</v>
      </c>
      <c r="F45" s="132">
        <f t="shared" si="12"/>
        <v>25500</v>
      </c>
      <c r="G45" s="132">
        <f t="shared" si="12"/>
        <v>25500</v>
      </c>
      <c r="H45" s="132">
        <f t="shared" si="12"/>
        <v>25500</v>
      </c>
      <c r="I45" s="132">
        <f t="shared" si="12"/>
        <v>25500</v>
      </c>
      <c r="J45" s="132">
        <f t="shared" si="12"/>
        <v>25500</v>
      </c>
      <c r="R45" s="116"/>
      <c r="S45" s="116"/>
      <c r="T45" s="116"/>
      <c r="U45" s="116"/>
      <c r="V45" s="116"/>
      <c r="W45" s="116"/>
      <c r="X45" s="116"/>
      <c r="Y45" s="116"/>
      <c r="Z45" s="116"/>
      <c r="AA45" s="116"/>
      <c r="AB45" s="116"/>
      <c r="AC45" s="116"/>
      <c r="AD45" s="116"/>
      <c r="AE45" s="116"/>
      <c r="AF45" s="116"/>
      <c r="AG45" s="116"/>
      <c r="AH45" s="116"/>
      <c r="AI45" s="116"/>
      <c r="AJ45" s="116"/>
      <c r="AK45" s="116"/>
      <c r="AL45" s="116"/>
      <c r="AM45" s="116"/>
      <c r="AN45" s="116"/>
      <c r="AO45" s="116"/>
      <c r="AP45" s="116"/>
      <c r="AQ45" s="116"/>
      <c r="AR45" s="116"/>
      <c r="AS45" s="116"/>
      <c r="AT45" s="116"/>
      <c r="AU45" s="116"/>
      <c r="AV45" s="116"/>
      <c r="AW45" s="116"/>
      <c r="AX45" s="116"/>
      <c r="AY45" s="116"/>
      <c r="AZ45" s="116"/>
      <c r="BA45" s="116"/>
      <c r="BB45" s="116"/>
      <c r="BC45" s="116"/>
      <c r="BD45" s="116"/>
      <c r="BE45" s="116"/>
      <c r="BF45" s="116"/>
      <c r="BG45" s="116"/>
      <c r="BH45" s="116"/>
      <c r="BI45" s="116"/>
      <c r="BJ45" s="116"/>
      <c r="BK45" s="116"/>
      <c r="BL45" s="116"/>
      <c r="BM45" s="116"/>
      <c r="BN45" s="116"/>
      <c r="BO45" s="116"/>
      <c r="BP45" s="116"/>
      <c r="BQ45" s="116"/>
      <c r="BR45" s="116"/>
      <c r="BS45" s="116"/>
      <c r="BT45" s="116"/>
      <c r="BU45" s="116"/>
      <c r="BV45" s="116"/>
      <c r="BW45" s="116"/>
      <c r="BX45" s="116"/>
      <c r="BY45" s="116"/>
      <c r="BZ45" s="116"/>
      <c r="CA45" s="116"/>
      <c r="CB45" s="116"/>
      <c r="CC45" s="116"/>
      <c r="CD45" s="116"/>
      <c r="CE45" s="116"/>
      <c r="CF45" s="116"/>
      <c r="CG45" s="116"/>
      <c r="CH45" s="116"/>
      <c r="CI45" s="116"/>
      <c r="CJ45" s="116"/>
      <c r="CK45" s="116"/>
      <c r="CL45" s="116"/>
      <c r="CM45" s="116"/>
      <c r="CN45" s="116"/>
      <c r="CO45" s="116"/>
      <c r="CP45" s="116"/>
      <c r="CQ45" s="116"/>
      <c r="CR45" s="116"/>
      <c r="CS45" s="116"/>
      <c r="CT45" s="116"/>
      <c r="CU45" s="116"/>
      <c r="CV45" s="116"/>
      <c r="CW45" s="116"/>
      <c r="CX45" s="116"/>
      <c r="CY45" s="116"/>
      <c r="CZ45" s="116"/>
    </row>
    <row r="46" spans="1:104" x14ac:dyDescent="0.25">
      <c r="A46" s="11" t="s">
        <v>17</v>
      </c>
      <c r="B46" s="13" t="s">
        <v>26</v>
      </c>
      <c r="C46" s="208">
        <v>0</v>
      </c>
      <c r="D46" s="127">
        <f>20*(D27+D23+D19)</f>
        <v>6600</v>
      </c>
      <c r="E46" s="137">
        <f t="shared" ref="E46:J46" si="13">20*(E27+E23+E19)</f>
        <v>6600</v>
      </c>
      <c r="F46" s="132">
        <f t="shared" si="13"/>
        <v>6600</v>
      </c>
      <c r="G46" s="132">
        <f t="shared" si="13"/>
        <v>6600</v>
      </c>
      <c r="H46" s="132">
        <f t="shared" si="13"/>
        <v>6600</v>
      </c>
      <c r="I46" s="132">
        <f t="shared" si="13"/>
        <v>6600</v>
      </c>
      <c r="J46" s="132">
        <f t="shared" si="13"/>
        <v>6600</v>
      </c>
      <c r="R46" s="116"/>
      <c r="S46" s="116"/>
      <c r="T46" s="116"/>
      <c r="U46" s="116"/>
      <c r="V46" s="116"/>
      <c r="W46" s="116"/>
      <c r="X46" s="116"/>
      <c r="Y46" s="116"/>
      <c r="Z46" s="116"/>
      <c r="AA46" s="116"/>
      <c r="AB46" s="116"/>
      <c r="AC46" s="116"/>
      <c r="AD46" s="116"/>
      <c r="AE46" s="116"/>
      <c r="AF46" s="116"/>
      <c r="AG46" s="116"/>
      <c r="AH46" s="116"/>
      <c r="AI46" s="116"/>
      <c r="AJ46" s="116"/>
      <c r="AK46" s="116"/>
      <c r="AL46" s="116"/>
      <c r="AM46" s="116"/>
      <c r="AN46" s="116"/>
      <c r="AO46" s="116"/>
      <c r="AP46" s="116"/>
      <c r="AQ46" s="116"/>
      <c r="AR46" s="116"/>
      <c r="AS46" s="116"/>
      <c r="AT46" s="116"/>
      <c r="AU46" s="116"/>
      <c r="AV46" s="116"/>
      <c r="AW46" s="116"/>
      <c r="AX46" s="116"/>
      <c r="AY46" s="116"/>
      <c r="AZ46" s="116"/>
      <c r="BA46" s="116"/>
      <c r="BB46" s="116"/>
      <c r="BC46" s="116"/>
      <c r="BD46" s="116"/>
      <c r="BE46" s="116"/>
      <c r="BF46" s="116"/>
      <c r="BG46" s="116"/>
      <c r="BH46" s="116"/>
      <c r="BI46" s="116"/>
      <c r="BJ46" s="116"/>
      <c r="BK46" s="116"/>
      <c r="BL46" s="116"/>
      <c r="BM46" s="116"/>
      <c r="BN46" s="116"/>
      <c r="BO46" s="116"/>
      <c r="BP46" s="116"/>
      <c r="BQ46" s="116"/>
      <c r="BR46" s="116"/>
      <c r="BS46" s="116"/>
      <c r="BT46" s="116"/>
      <c r="BU46" s="116"/>
      <c r="BV46" s="116"/>
      <c r="BW46" s="116"/>
      <c r="BX46" s="116"/>
      <c r="BY46" s="116"/>
      <c r="BZ46" s="116"/>
      <c r="CA46" s="116"/>
      <c r="CB46" s="116"/>
      <c r="CC46" s="116"/>
      <c r="CD46" s="116"/>
      <c r="CE46" s="116"/>
      <c r="CF46" s="116"/>
      <c r="CG46" s="116"/>
      <c r="CH46" s="116"/>
      <c r="CI46" s="116"/>
      <c r="CJ46" s="116"/>
      <c r="CK46" s="116"/>
      <c r="CL46" s="116"/>
      <c r="CM46" s="116"/>
      <c r="CN46" s="116"/>
      <c r="CO46" s="116"/>
      <c r="CP46" s="116"/>
      <c r="CQ46" s="116"/>
      <c r="CR46" s="116"/>
      <c r="CS46" s="116"/>
      <c r="CT46" s="116"/>
      <c r="CU46" s="116"/>
      <c r="CV46" s="116"/>
      <c r="CW46" s="116"/>
      <c r="CX46" s="116"/>
      <c r="CY46" s="116"/>
      <c r="CZ46" s="116"/>
    </row>
    <row r="47" spans="1:104" x14ac:dyDescent="0.25">
      <c r="A47" s="11" t="s">
        <v>17</v>
      </c>
      <c r="B47" s="13" t="s">
        <v>27</v>
      </c>
      <c r="C47" s="208">
        <v>0.255</v>
      </c>
      <c r="D47" s="128">
        <f>100*(D27+D23+D19)</f>
        <v>33000</v>
      </c>
      <c r="E47" s="137">
        <f t="shared" ref="E47:J47" si="14">100*(E27+E23+E19)</f>
        <v>33000</v>
      </c>
      <c r="F47" s="132">
        <f t="shared" si="14"/>
        <v>33000</v>
      </c>
      <c r="G47" s="132">
        <f t="shared" si="14"/>
        <v>33000</v>
      </c>
      <c r="H47" s="132">
        <f t="shared" si="14"/>
        <v>33000</v>
      </c>
      <c r="I47" s="132">
        <f t="shared" si="14"/>
        <v>33000</v>
      </c>
      <c r="J47" s="132">
        <f t="shared" si="14"/>
        <v>33000</v>
      </c>
      <c r="R47" s="116"/>
      <c r="S47" s="116"/>
      <c r="T47" s="116"/>
      <c r="U47" s="116"/>
      <c r="V47" s="116"/>
      <c r="W47" s="116"/>
      <c r="X47" s="116"/>
      <c r="Y47" s="116"/>
      <c r="Z47" s="116"/>
      <c r="AA47" s="116"/>
      <c r="AB47" s="116"/>
      <c r="AC47" s="116"/>
      <c r="AD47" s="116"/>
      <c r="AE47" s="116"/>
      <c r="AF47" s="116"/>
      <c r="AG47" s="116"/>
      <c r="AH47" s="116"/>
      <c r="AI47" s="116"/>
      <c r="AJ47" s="116"/>
      <c r="AK47" s="116"/>
      <c r="AL47" s="116"/>
      <c r="AM47" s="116"/>
      <c r="AN47" s="116"/>
      <c r="AO47" s="116"/>
      <c r="AP47" s="116"/>
      <c r="AQ47" s="116"/>
      <c r="AR47" s="116"/>
      <c r="AS47" s="116"/>
      <c r="AT47" s="116"/>
      <c r="AU47" s="116"/>
      <c r="AV47" s="116"/>
      <c r="AW47" s="116"/>
      <c r="AX47" s="116"/>
      <c r="AY47" s="116"/>
      <c r="AZ47" s="116"/>
      <c r="BA47" s="116"/>
      <c r="BB47" s="116"/>
      <c r="BC47" s="116"/>
      <c r="BD47" s="116"/>
      <c r="BE47" s="116"/>
      <c r="BF47" s="116"/>
      <c r="BG47" s="116"/>
      <c r="BH47" s="116"/>
      <c r="BI47" s="116"/>
      <c r="BJ47" s="116"/>
      <c r="BK47" s="116"/>
      <c r="BL47" s="116"/>
      <c r="BM47" s="116"/>
      <c r="BN47" s="116"/>
      <c r="BO47" s="116"/>
      <c r="BP47" s="116"/>
      <c r="BQ47" s="116"/>
      <c r="BR47" s="116"/>
      <c r="BS47" s="116"/>
      <c r="BT47" s="116"/>
      <c r="BU47" s="116"/>
      <c r="BV47" s="116"/>
      <c r="BW47" s="116"/>
      <c r="BX47" s="116"/>
      <c r="BY47" s="116"/>
      <c r="BZ47" s="116"/>
      <c r="CA47" s="116"/>
      <c r="CB47" s="116"/>
      <c r="CC47" s="116"/>
      <c r="CD47" s="116"/>
      <c r="CE47" s="116"/>
      <c r="CF47" s="116"/>
      <c r="CG47" s="116"/>
      <c r="CH47" s="116"/>
      <c r="CI47" s="116"/>
      <c r="CJ47" s="116"/>
      <c r="CK47" s="116"/>
      <c r="CL47" s="116"/>
      <c r="CM47" s="116"/>
      <c r="CN47" s="116"/>
      <c r="CO47" s="116"/>
      <c r="CP47" s="116"/>
      <c r="CQ47" s="116"/>
      <c r="CR47" s="116"/>
      <c r="CS47" s="116"/>
      <c r="CT47" s="116"/>
      <c r="CU47" s="116"/>
      <c r="CV47" s="116"/>
      <c r="CW47" s="116"/>
      <c r="CX47" s="116"/>
      <c r="CY47" s="116"/>
      <c r="CZ47" s="116"/>
    </row>
    <row r="48" spans="1:104" x14ac:dyDescent="0.25">
      <c r="A48" s="11" t="s">
        <v>17</v>
      </c>
      <c r="B48" s="13" t="s">
        <v>28</v>
      </c>
      <c r="C48" s="208">
        <v>0.255</v>
      </c>
      <c r="D48" s="128">
        <v>4500</v>
      </c>
      <c r="E48" s="133">
        <v>4500</v>
      </c>
      <c r="F48" s="133">
        <v>4500</v>
      </c>
      <c r="G48" s="133">
        <v>4500</v>
      </c>
      <c r="H48" s="133">
        <v>4500</v>
      </c>
      <c r="I48" s="133">
        <v>4500</v>
      </c>
      <c r="J48" s="133">
        <v>4500</v>
      </c>
      <c r="R48" s="116"/>
      <c r="S48" s="116"/>
      <c r="T48" s="116"/>
      <c r="U48" s="116"/>
      <c r="V48" s="116"/>
      <c r="W48" s="116"/>
      <c r="X48" s="116"/>
      <c r="Y48" s="116"/>
      <c r="Z48" s="116"/>
      <c r="AA48" s="116"/>
      <c r="AB48" s="116"/>
      <c r="AC48" s="116"/>
      <c r="AD48" s="116"/>
      <c r="AE48" s="116"/>
      <c r="AF48" s="116"/>
      <c r="AG48" s="116"/>
      <c r="AH48" s="116"/>
      <c r="AI48" s="116"/>
      <c r="AJ48" s="116"/>
      <c r="AK48" s="116"/>
      <c r="AL48" s="116"/>
      <c r="AM48" s="116"/>
      <c r="AN48" s="116"/>
      <c r="AO48" s="116"/>
      <c r="AP48" s="116"/>
      <c r="AQ48" s="116"/>
      <c r="AR48" s="116"/>
      <c r="AS48" s="116"/>
      <c r="AT48" s="116"/>
      <c r="AU48" s="116"/>
      <c r="AV48" s="116"/>
      <c r="AW48" s="116"/>
      <c r="AX48" s="116"/>
      <c r="AY48" s="116"/>
      <c r="AZ48" s="116"/>
      <c r="BA48" s="116"/>
      <c r="BB48" s="116"/>
      <c r="BC48" s="116"/>
      <c r="BD48" s="116"/>
      <c r="BE48" s="116"/>
      <c r="BF48" s="116"/>
      <c r="BG48" s="116"/>
      <c r="BH48" s="116"/>
      <c r="BI48" s="116"/>
      <c r="BJ48" s="116"/>
      <c r="BK48" s="116"/>
      <c r="BL48" s="116"/>
      <c r="BM48" s="116"/>
      <c r="BN48" s="116"/>
      <c r="BO48" s="116"/>
      <c r="BP48" s="116"/>
      <c r="BQ48" s="116"/>
      <c r="BR48" s="116"/>
      <c r="BS48" s="116"/>
      <c r="BT48" s="116"/>
      <c r="BU48" s="116"/>
      <c r="BV48" s="116"/>
      <c r="BW48" s="116"/>
      <c r="BX48" s="116"/>
      <c r="BY48" s="116"/>
      <c r="BZ48" s="116"/>
      <c r="CA48" s="116"/>
      <c r="CB48" s="116"/>
      <c r="CC48" s="116"/>
      <c r="CD48" s="116"/>
      <c r="CE48" s="116"/>
      <c r="CF48" s="116"/>
      <c r="CG48" s="116"/>
      <c r="CH48" s="116"/>
      <c r="CI48" s="116"/>
      <c r="CJ48" s="116"/>
      <c r="CK48" s="116"/>
      <c r="CL48" s="116"/>
      <c r="CM48" s="116"/>
      <c r="CN48" s="116"/>
      <c r="CO48" s="116"/>
      <c r="CP48" s="116"/>
      <c r="CQ48" s="116"/>
      <c r="CR48" s="116"/>
      <c r="CS48" s="116"/>
      <c r="CT48" s="116"/>
      <c r="CU48" s="116"/>
      <c r="CV48" s="116"/>
      <c r="CW48" s="116"/>
      <c r="CX48" s="116"/>
      <c r="CY48" s="116"/>
      <c r="CZ48" s="116"/>
    </row>
    <row r="49" spans="1:104" x14ac:dyDescent="0.25">
      <c r="A49" s="11" t="s">
        <v>17</v>
      </c>
      <c r="B49" s="44" t="s">
        <v>29</v>
      </c>
      <c r="C49" s="209">
        <v>0.255</v>
      </c>
      <c r="D49" s="128">
        <v>2200</v>
      </c>
      <c r="E49" s="137">
        <v>2200</v>
      </c>
      <c r="F49" s="132">
        <v>2200</v>
      </c>
      <c r="G49" s="132">
        <v>2200</v>
      </c>
      <c r="H49" s="132">
        <v>2200</v>
      </c>
      <c r="I49" s="132">
        <v>2200</v>
      </c>
      <c r="J49" s="132">
        <v>2200</v>
      </c>
      <c r="R49" s="116"/>
      <c r="S49" s="116"/>
      <c r="T49" s="116"/>
      <c r="U49" s="116"/>
      <c r="V49" s="116"/>
      <c r="W49" s="116"/>
      <c r="X49" s="116"/>
      <c r="Y49" s="116"/>
      <c r="Z49" s="116"/>
      <c r="AA49" s="116"/>
      <c r="AB49" s="116"/>
      <c r="AC49" s="116"/>
      <c r="AD49" s="116"/>
      <c r="AE49" s="116"/>
      <c r="AF49" s="116"/>
      <c r="AG49" s="116"/>
      <c r="AH49" s="116"/>
      <c r="AI49" s="116"/>
      <c r="AJ49" s="116"/>
      <c r="AK49" s="116"/>
      <c r="AL49" s="116"/>
      <c r="AM49" s="116"/>
      <c r="AN49" s="116"/>
      <c r="AO49" s="116"/>
      <c r="AP49" s="116"/>
      <c r="AQ49" s="116"/>
      <c r="AR49" s="116"/>
      <c r="AS49" s="116"/>
      <c r="AT49" s="116"/>
      <c r="AU49" s="116"/>
      <c r="AV49" s="116"/>
      <c r="AW49" s="116"/>
      <c r="AX49" s="116"/>
      <c r="AY49" s="116"/>
      <c r="AZ49" s="116"/>
      <c r="BA49" s="116"/>
      <c r="BB49" s="116"/>
      <c r="BC49" s="116"/>
      <c r="BD49" s="116"/>
      <c r="BE49" s="116"/>
      <c r="BF49" s="116"/>
      <c r="BG49" s="116"/>
      <c r="BH49" s="116"/>
      <c r="BI49" s="116"/>
      <c r="BJ49" s="116"/>
      <c r="BK49" s="116"/>
      <c r="BL49" s="116"/>
      <c r="BM49" s="116"/>
      <c r="BN49" s="116"/>
      <c r="BO49" s="116"/>
      <c r="BP49" s="116"/>
      <c r="BQ49" s="116"/>
      <c r="BR49" s="116"/>
      <c r="BS49" s="116"/>
      <c r="BT49" s="116"/>
      <c r="BU49" s="116"/>
      <c r="BV49" s="116"/>
      <c r="BW49" s="116"/>
      <c r="BX49" s="116"/>
      <c r="BY49" s="116"/>
      <c r="BZ49" s="116"/>
      <c r="CA49" s="116"/>
      <c r="CB49" s="116"/>
      <c r="CC49" s="116"/>
      <c r="CD49" s="116"/>
      <c r="CE49" s="116"/>
      <c r="CF49" s="116"/>
      <c r="CG49" s="116"/>
      <c r="CH49" s="116"/>
      <c r="CI49" s="116"/>
      <c r="CJ49" s="116"/>
      <c r="CK49" s="116"/>
      <c r="CL49" s="116"/>
      <c r="CM49" s="116"/>
      <c r="CN49" s="116"/>
      <c r="CO49" s="116"/>
      <c r="CP49" s="116"/>
      <c r="CQ49" s="116"/>
      <c r="CR49" s="116"/>
      <c r="CS49" s="116"/>
      <c r="CT49" s="116"/>
      <c r="CU49" s="116"/>
      <c r="CV49" s="116"/>
      <c r="CW49" s="116"/>
      <c r="CX49" s="116"/>
      <c r="CY49" s="116"/>
      <c r="CZ49" s="116"/>
    </row>
    <row r="50" spans="1:104" hidden="1" x14ac:dyDescent="0.25">
      <c r="A50" s="52" t="s">
        <v>30</v>
      </c>
      <c r="B50" s="53" t="s">
        <v>77</v>
      </c>
      <c r="C50" s="207">
        <v>0.255</v>
      </c>
      <c r="D50" s="127"/>
      <c r="E50" s="133"/>
      <c r="F50" s="134"/>
      <c r="G50" s="134"/>
      <c r="H50" s="134"/>
      <c r="I50" s="134"/>
      <c r="J50" s="134"/>
      <c r="R50" s="116"/>
      <c r="S50" s="116"/>
      <c r="T50" s="116"/>
      <c r="U50" s="116"/>
      <c r="V50" s="116"/>
      <c r="W50" s="116"/>
      <c r="X50" s="116"/>
      <c r="Y50" s="116"/>
      <c r="Z50" s="116"/>
      <c r="AA50" s="116"/>
      <c r="AB50" s="116"/>
      <c r="AC50" s="116"/>
      <c r="AD50" s="116"/>
      <c r="AE50" s="116"/>
      <c r="AF50" s="116"/>
      <c r="AG50" s="116"/>
      <c r="AH50" s="116"/>
      <c r="AI50" s="116"/>
      <c r="AJ50" s="116"/>
      <c r="AK50" s="116"/>
      <c r="AL50" s="116"/>
      <c r="AM50" s="116"/>
      <c r="AN50" s="116"/>
      <c r="AO50" s="116"/>
      <c r="AP50" s="116"/>
      <c r="AQ50" s="116"/>
      <c r="AR50" s="116"/>
      <c r="AS50" s="116"/>
      <c r="AT50" s="116"/>
      <c r="AU50" s="116"/>
      <c r="AV50" s="116"/>
      <c r="AW50" s="116"/>
      <c r="AX50" s="116"/>
      <c r="AY50" s="116"/>
      <c r="AZ50" s="116"/>
      <c r="BA50" s="116"/>
      <c r="BB50" s="116"/>
      <c r="BC50" s="116"/>
      <c r="BD50" s="116"/>
      <c r="BE50" s="116"/>
      <c r="BF50" s="116"/>
      <c r="BG50" s="116"/>
      <c r="BH50" s="116"/>
      <c r="BI50" s="116"/>
      <c r="BJ50" s="116"/>
      <c r="BK50" s="116"/>
      <c r="BL50" s="116"/>
      <c r="BM50" s="116"/>
      <c r="BN50" s="116"/>
      <c r="BO50" s="116"/>
      <c r="BP50" s="116"/>
      <c r="BQ50" s="116"/>
      <c r="BR50" s="116"/>
      <c r="BS50" s="116"/>
      <c r="BT50" s="116"/>
      <c r="BU50" s="116"/>
      <c r="BV50" s="116"/>
      <c r="BW50" s="116"/>
      <c r="BX50" s="116"/>
      <c r="BY50" s="116"/>
      <c r="BZ50" s="116"/>
      <c r="CA50" s="116"/>
      <c r="CB50" s="116"/>
      <c r="CC50" s="116"/>
      <c r="CD50" s="116"/>
      <c r="CE50" s="116"/>
      <c r="CF50" s="116"/>
      <c r="CG50" s="116"/>
      <c r="CH50" s="116"/>
      <c r="CI50" s="116"/>
      <c r="CJ50" s="116"/>
      <c r="CK50" s="116"/>
      <c r="CL50" s="116"/>
      <c r="CM50" s="116"/>
      <c r="CN50" s="116"/>
      <c r="CO50" s="116"/>
      <c r="CP50" s="116"/>
      <c r="CQ50" s="116"/>
      <c r="CR50" s="116"/>
      <c r="CS50" s="116"/>
      <c r="CT50" s="116"/>
      <c r="CU50" s="116"/>
      <c r="CV50" s="116"/>
      <c r="CW50" s="116"/>
      <c r="CX50" s="116"/>
      <c r="CY50" s="116"/>
      <c r="CZ50" s="116"/>
    </row>
    <row r="51" spans="1:104" hidden="1" x14ac:dyDescent="0.25">
      <c r="A51" s="52" t="s">
        <v>30</v>
      </c>
      <c r="B51" s="53" t="s">
        <v>31</v>
      </c>
      <c r="C51" s="207">
        <v>0.13500000000000001</v>
      </c>
      <c r="D51" s="127"/>
      <c r="E51" s="133"/>
      <c r="F51" s="134"/>
      <c r="G51" s="134"/>
      <c r="H51" s="134"/>
      <c r="I51" s="134"/>
      <c r="J51" s="134"/>
      <c r="R51" s="116"/>
      <c r="S51" s="116"/>
      <c r="T51" s="116"/>
      <c r="U51" s="116"/>
      <c r="V51" s="116"/>
      <c r="W51" s="116"/>
      <c r="X51" s="116"/>
      <c r="Y51" s="116"/>
      <c r="Z51" s="116"/>
      <c r="AA51" s="116"/>
      <c r="AB51" s="116"/>
      <c r="AC51" s="116"/>
      <c r="AD51" s="116"/>
      <c r="AE51" s="116"/>
      <c r="AF51" s="116"/>
      <c r="AG51" s="116"/>
      <c r="AH51" s="116"/>
      <c r="AI51" s="116"/>
      <c r="AJ51" s="116"/>
      <c r="AK51" s="116"/>
      <c r="AL51" s="116"/>
      <c r="AM51" s="116"/>
      <c r="AN51" s="116"/>
      <c r="AO51" s="116"/>
      <c r="AP51" s="116"/>
      <c r="AQ51" s="116"/>
      <c r="AR51" s="116"/>
      <c r="AS51" s="116"/>
      <c r="AT51" s="116"/>
      <c r="AU51" s="116"/>
      <c r="AV51" s="116"/>
      <c r="AW51" s="116"/>
      <c r="AX51" s="116"/>
      <c r="AY51" s="116"/>
      <c r="AZ51" s="116"/>
      <c r="BA51" s="116"/>
      <c r="BB51" s="116"/>
      <c r="BC51" s="116"/>
      <c r="BD51" s="116"/>
      <c r="BE51" s="116"/>
      <c r="BF51" s="116"/>
      <c r="BG51" s="116"/>
      <c r="BH51" s="116"/>
      <c r="BI51" s="116"/>
      <c r="BJ51" s="116"/>
      <c r="BK51" s="116"/>
      <c r="BL51" s="116"/>
      <c r="BM51" s="116"/>
      <c r="BN51" s="116"/>
      <c r="BO51" s="116"/>
      <c r="BP51" s="116"/>
      <c r="BQ51" s="116"/>
      <c r="BR51" s="116"/>
      <c r="BS51" s="116"/>
      <c r="BT51" s="116"/>
      <c r="BU51" s="116"/>
      <c r="BV51" s="116"/>
      <c r="BW51" s="116"/>
      <c r="BX51" s="116"/>
      <c r="BY51" s="116"/>
      <c r="BZ51" s="116"/>
      <c r="CA51" s="116"/>
      <c r="CB51" s="116"/>
      <c r="CC51" s="116"/>
      <c r="CD51" s="116"/>
      <c r="CE51" s="116"/>
      <c r="CF51" s="116"/>
      <c r="CG51" s="116"/>
      <c r="CH51" s="116"/>
      <c r="CI51" s="116"/>
      <c r="CJ51" s="116"/>
      <c r="CK51" s="116"/>
      <c r="CL51" s="116"/>
      <c r="CM51" s="116"/>
      <c r="CN51" s="116"/>
      <c r="CO51" s="116"/>
      <c r="CP51" s="116"/>
      <c r="CQ51" s="116"/>
      <c r="CR51" s="116"/>
      <c r="CS51" s="116"/>
      <c r="CT51" s="116"/>
      <c r="CU51" s="116"/>
      <c r="CV51" s="116"/>
      <c r="CW51" s="116"/>
      <c r="CX51" s="116"/>
      <c r="CY51" s="116"/>
      <c r="CZ51" s="116"/>
    </row>
    <row r="52" spans="1:104" hidden="1" x14ac:dyDescent="0.25">
      <c r="A52" s="52" t="s">
        <v>30</v>
      </c>
      <c r="B52" s="53" t="s">
        <v>32</v>
      </c>
      <c r="C52" s="207">
        <v>0.1</v>
      </c>
      <c r="D52" s="127"/>
      <c r="E52" s="133"/>
      <c r="F52" s="134"/>
      <c r="G52" s="134"/>
      <c r="H52" s="134"/>
      <c r="I52" s="134"/>
      <c r="J52" s="134"/>
      <c r="R52" s="116"/>
      <c r="S52" s="116"/>
      <c r="T52" s="116"/>
      <c r="U52" s="116"/>
      <c r="V52" s="116"/>
      <c r="W52" s="116"/>
      <c r="X52" s="116"/>
      <c r="Y52" s="116"/>
      <c r="Z52" s="116"/>
      <c r="AA52" s="116"/>
      <c r="AB52" s="116"/>
      <c r="AC52" s="116"/>
      <c r="AD52" s="116"/>
      <c r="AE52" s="116"/>
      <c r="AF52" s="116"/>
      <c r="AG52" s="116"/>
      <c r="AH52" s="116"/>
      <c r="AI52" s="116"/>
      <c r="AJ52" s="116"/>
      <c r="AK52" s="116"/>
      <c r="AL52" s="116"/>
      <c r="AM52" s="116"/>
      <c r="AN52" s="116"/>
      <c r="AO52" s="116"/>
      <c r="AP52" s="116"/>
      <c r="AQ52" s="116"/>
      <c r="AR52" s="116"/>
      <c r="AS52" s="116"/>
      <c r="AT52" s="116"/>
      <c r="AU52" s="116"/>
      <c r="AV52" s="116"/>
      <c r="AW52" s="116"/>
      <c r="AX52" s="116"/>
      <c r="AY52" s="116"/>
      <c r="AZ52" s="116"/>
      <c r="BA52" s="116"/>
      <c r="BB52" s="116"/>
      <c r="BC52" s="116"/>
      <c r="BD52" s="116"/>
      <c r="BE52" s="116"/>
      <c r="BF52" s="116"/>
      <c r="BG52" s="116"/>
      <c r="BH52" s="116"/>
      <c r="BI52" s="116"/>
      <c r="BJ52" s="116"/>
      <c r="BK52" s="116"/>
      <c r="BL52" s="116"/>
      <c r="BM52" s="116"/>
      <c r="BN52" s="116"/>
      <c r="BO52" s="116"/>
      <c r="BP52" s="116"/>
      <c r="BQ52" s="116"/>
      <c r="BR52" s="116"/>
      <c r="BS52" s="116"/>
      <c r="BT52" s="116"/>
      <c r="BU52" s="116"/>
      <c r="BV52" s="116"/>
      <c r="BW52" s="116"/>
      <c r="BX52" s="116"/>
      <c r="BY52" s="116"/>
      <c r="BZ52" s="116"/>
      <c r="CA52" s="116"/>
      <c r="CB52" s="116"/>
      <c r="CC52" s="116"/>
      <c r="CD52" s="116"/>
      <c r="CE52" s="116"/>
      <c r="CF52" s="116"/>
      <c r="CG52" s="116"/>
      <c r="CH52" s="116"/>
      <c r="CI52" s="116"/>
      <c r="CJ52" s="116"/>
      <c r="CK52" s="116"/>
      <c r="CL52" s="116"/>
      <c r="CM52" s="116"/>
      <c r="CN52" s="116"/>
      <c r="CO52" s="116"/>
      <c r="CP52" s="116"/>
      <c r="CQ52" s="116"/>
      <c r="CR52" s="116"/>
      <c r="CS52" s="116"/>
      <c r="CT52" s="116"/>
      <c r="CU52" s="116"/>
      <c r="CV52" s="116"/>
      <c r="CW52" s="116"/>
      <c r="CX52" s="116"/>
      <c r="CY52" s="116"/>
      <c r="CZ52" s="116"/>
    </row>
    <row r="53" spans="1:104" hidden="1" x14ac:dyDescent="0.25">
      <c r="A53" s="78" t="s">
        <v>30</v>
      </c>
      <c r="B53" s="38" t="s">
        <v>33</v>
      </c>
      <c r="C53" s="210">
        <v>0</v>
      </c>
      <c r="D53" s="135"/>
      <c r="E53" s="211"/>
      <c r="F53" s="136"/>
      <c r="G53" s="136"/>
      <c r="H53" s="136"/>
      <c r="I53" s="136"/>
      <c r="J53" s="136"/>
      <c r="R53" s="116"/>
      <c r="S53" s="116"/>
      <c r="T53" s="116"/>
      <c r="U53" s="116"/>
      <c r="V53" s="116"/>
      <c r="W53" s="116"/>
      <c r="X53" s="116"/>
      <c r="Y53" s="116"/>
      <c r="Z53" s="116"/>
      <c r="AA53" s="116"/>
      <c r="AB53" s="116"/>
      <c r="AC53" s="116"/>
      <c r="AD53" s="116"/>
      <c r="AE53" s="116"/>
      <c r="AF53" s="116"/>
      <c r="AG53" s="116"/>
      <c r="AH53" s="116"/>
      <c r="AI53" s="116"/>
      <c r="AJ53" s="116"/>
      <c r="AK53" s="116"/>
      <c r="AL53" s="116"/>
      <c r="AM53" s="116"/>
      <c r="AN53" s="116"/>
      <c r="AO53" s="116"/>
      <c r="AP53" s="116"/>
      <c r="AQ53" s="116"/>
      <c r="AR53" s="116"/>
      <c r="AS53" s="116"/>
      <c r="AT53" s="116"/>
      <c r="AU53" s="116"/>
      <c r="AV53" s="116"/>
      <c r="AW53" s="116"/>
      <c r="AX53" s="116"/>
      <c r="AY53" s="116"/>
      <c r="AZ53" s="116"/>
      <c r="BA53" s="116"/>
      <c r="BB53" s="116"/>
      <c r="BC53" s="116"/>
      <c r="BD53" s="116"/>
      <c r="BE53" s="116"/>
      <c r="BF53" s="116"/>
      <c r="BG53" s="116"/>
      <c r="BH53" s="116"/>
      <c r="BI53" s="116"/>
      <c r="BJ53" s="116"/>
      <c r="BK53" s="116"/>
      <c r="BL53" s="116"/>
      <c r="BM53" s="116"/>
      <c r="BN53" s="116"/>
      <c r="BO53" s="116"/>
      <c r="BP53" s="116"/>
      <c r="BQ53" s="116"/>
      <c r="BR53" s="116"/>
      <c r="BS53" s="116"/>
      <c r="BT53" s="116"/>
      <c r="BU53" s="116"/>
      <c r="BV53" s="116"/>
      <c r="BW53" s="116"/>
      <c r="BX53" s="116"/>
      <c r="BY53" s="116"/>
      <c r="BZ53" s="116"/>
      <c r="CA53" s="116"/>
      <c r="CB53" s="116"/>
      <c r="CC53" s="116"/>
      <c r="CD53" s="116"/>
      <c r="CE53" s="116"/>
      <c r="CF53" s="116"/>
      <c r="CG53" s="116"/>
      <c r="CH53" s="116"/>
      <c r="CI53" s="116"/>
      <c r="CJ53" s="116"/>
      <c r="CK53" s="116"/>
      <c r="CL53" s="116"/>
      <c r="CM53" s="116"/>
      <c r="CN53" s="116"/>
      <c r="CO53" s="116"/>
      <c r="CP53" s="116"/>
      <c r="CQ53" s="116"/>
      <c r="CR53" s="116"/>
      <c r="CS53" s="116"/>
      <c r="CT53" s="116"/>
      <c r="CU53" s="116"/>
      <c r="CV53" s="116"/>
      <c r="CW53" s="116"/>
      <c r="CX53" s="116"/>
      <c r="CY53" s="116"/>
      <c r="CZ53" s="116"/>
    </row>
    <row r="54" spans="1:104" ht="18.75" x14ac:dyDescent="0.3">
      <c r="A54" s="16" t="s">
        <v>34</v>
      </c>
      <c r="B54" s="54"/>
      <c r="C54" s="184"/>
      <c r="D54" s="79">
        <f>-(D38+D39+D40+D41+D42+D43+D44+D45+D46+D47+D48+D49+D50+D51+D52+D53)</f>
        <v>-287200</v>
      </c>
      <c r="E54" s="79">
        <f t="shared" ref="E54:J54" si="15">-(E38+E39+E40+E41+E42+E43+E44+E45+E46+E47+E48+E49+E50+E51+E52+E53)</f>
        <v>-291160</v>
      </c>
      <c r="F54" s="79">
        <f t="shared" si="15"/>
        <v>-301838.80000000005</v>
      </c>
      <c r="G54" s="79">
        <f t="shared" si="15"/>
        <v>-306039.96400000004</v>
      </c>
      <c r="H54" s="79">
        <f t="shared" si="15"/>
        <v>-310367.16292000003</v>
      </c>
      <c r="I54" s="79">
        <f t="shared" si="15"/>
        <v>-314824.1778076</v>
      </c>
      <c r="J54" s="79">
        <f t="shared" si="15"/>
        <v>-319414.90314182802</v>
      </c>
      <c r="R54" s="116"/>
      <c r="S54" s="116"/>
      <c r="T54" s="116"/>
      <c r="U54" s="116"/>
      <c r="V54" s="116"/>
      <c r="W54" s="116"/>
      <c r="X54" s="116"/>
      <c r="Y54" s="116"/>
      <c r="Z54" s="116"/>
      <c r="AA54" s="116"/>
      <c r="AB54" s="116"/>
      <c r="AC54" s="116"/>
      <c r="AD54" s="116"/>
      <c r="AE54" s="116"/>
      <c r="AF54" s="116"/>
      <c r="AG54" s="116"/>
      <c r="AH54" s="116"/>
      <c r="AI54" s="116"/>
      <c r="AJ54" s="116"/>
      <c r="AK54" s="116"/>
      <c r="AL54" s="116"/>
      <c r="AM54" s="116"/>
      <c r="AN54" s="116"/>
      <c r="AO54" s="116"/>
      <c r="AP54" s="116"/>
      <c r="AQ54" s="116"/>
      <c r="AR54" s="116"/>
      <c r="AS54" s="116"/>
      <c r="AT54" s="116"/>
      <c r="AU54" s="116"/>
      <c r="AV54" s="116"/>
      <c r="AW54" s="116"/>
      <c r="AX54" s="116"/>
      <c r="AY54" s="116"/>
      <c r="AZ54" s="116"/>
      <c r="BA54" s="116"/>
      <c r="BB54" s="116"/>
      <c r="BC54" s="116"/>
      <c r="BD54" s="116"/>
      <c r="BE54" s="116"/>
      <c r="BF54" s="116"/>
      <c r="BG54" s="116"/>
      <c r="BH54" s="116"/>
      <c r="BI54" s="116"/>
      <c r="BJ54" s="116"/>
      <c r="BK54" s="116"/>
      <c r="BL54" s="116"/>
      <c r="BM54" s="116"/>
      <c r="BN54" s="116"/>
      <c r="BO54" s="116"/>
      <c r="BP54" s="116"/>
      <c r="BQ54" s="116"/>
      <c r="BR54" s="116"/>
      <c r="BS54" s="116"/>
      <c r="BT54" s="116"/>
      <c r="BU54" s="116"/>
      <c r="BV54" s="116"/>
      <c r="BW54" s="116"/>
      <c r="BX54" s="116"/>
      <c r="BY54" s="116"/>
      <c r="BZ54" s="116"/>
      <c r="CA54" s="116"/>
      <c r="CB54" s="116"/>
      <c r="CC54" s="116"/>
      <c r="CD54" s="116"/>
      <c r="CE54" s="116"/>
      <c r="CF54" s="116"/>
      <c r="CG54" s="116"/>
      <c r="CH54" s="116"/>
      <c r="CI54" s="116"/>
      <c r="CJ54" s="116"/>
      <c r="CK54" s="116"/>
      <c r="CL54" s="116"/>
      <c r="CM54" s="116"/>
      <c r="CN54" s="116"/>
      <c r="CO54" s="116"/>
      <c r="CP54" s="116"/>
      <c r="CQ54" s="116"/>
      <c r="CR54" s="116"/>
      <c r="CS54" s="116"/>
      <c r="CT54" s="116"/>
      <c r="CU54" s="116"/>
      <c r="CV54" s="116"/>
      <c r="CW54" s="116"/>
      <c r="CX54" s="116"/>
      <c r="CY54" s="116"/>
      <c r="CZ54" s="116"/>
    </row>
    <row r="55" spans="1:104" x14ac:dyDescent="0.25">
      <c r="A55" s="50"/>
      <c r="B55" s="84" t="s">
        <v>35</v>
      </c>
      <c r="C55" s="185"/>
      <c r="D55" s="85">
        <f>D35+D54</f>
        <v>98300</v>
      </c>
      <c r="E55" s="85">
        <f>E35+E54</f>
        <v>94340</v>
      </c>
      <c r="F55" s="85">
        <f t="shared" ref="F55:J55" si="16">F35+F54</f>
        <v>83661.199999999953</v>
      </c>
      <c r="G55" s="85">
        <f t="shared" si="16"/>
        <v>79460.035999999964</v>
      </c>
      <c r="H55" s="85">
        <f t="shared" si="16"/>
        <v>89262.837079999968</v>
      </c>
      <c r="I55" s="85">
        <f t="shared" si="16"/>
        <v>84805.822192399995</v>
      </c>
      <c r="J55" s="85">
        <f t="shared" si="16"/>
        <v>80215.096858171979</v>
      </c>
      <c r="R55" s="116"/>
      <c r="S55" s="116"/>
      <c r="T55" s="116"/>
      <c r="U55" s="116"/>
      <c r="V55" s="116"/>
      <c r="W55" s="116"/>
      <c r="X55" s="116"/>
      <c r="Y55" s="116"/>
      <c r="Z55" s="116"/>
      <c r="AA55" s="116"/>
      <c r="AB55" s="116"/>
      <c r="AC55" s="116"/>
      <c r="AD55" s="116"/>
      <c r="AE55" s="116"/>
      <c r="AF55" s="116"/>
      <c r="AG55" s="116"/>
      <c r="AH55" s="116"/>
      <c r="AI55" s="116"/>
      <c r="AJ55" s="116"/>
      <c r="AK55" s="116"/>
      <c r="AL55" s="116"/>
      <c r="AM55" s="116"/>
      <c r="AN55" s="116"/>
      <c r="AO55" s="116"/>
      <c r="AP55" s="116"/>
      <c r="AQ55" s="116"/>
      <c r="AR55" s="116"/>
      <c r="AS55" s="116"/>
      <c r="AT55" s="116"/>
      <c r="AU55" s="116"/>
      <c r="AV55" s="116"/>
      <c r="AW55" s="116"/>
      <c r="AX55" s="116"/>
      <c r="AY55" s="116"/>
      <c r="AZ55" s="116"/>
      <c r="BA55" s="116"/>
      <c r="BB55" s="116"/>
      <c r="BC55" s="116"/>
      <c r="BD55" s="116"/>
      <c r="BE55" s="116"/>
      <c r="BF55" s="116"/>
      <c r="BG55" s="116"/>
      <c r="BH55" s="116"/>
      <c r="BI55" s="116"/>
      <c r="BJ55" s="116"/>
      <c r="BK55" s="116"/>
      <c r="BL55" s="116"/>
      <c r="BM55" s="116"/>
      <c r="BN55" s="116"/>
      <c r="BO55" s="116"/>
      <c r="BP55" s="116"/>
      <c r="BQ55" s="116"/>
      <c r="BR55" s="116"/>
      <c r="BS55" s="116"/>
      <c r="BT55" s="116"/>
      <c r="BU55" s="116"/>
      <c r="BV55" s="116"/>
      <c r="BW55" s="116"/>
      <c r="BX55" s="116"/>
      <c r="BY55" s="116"/>
      <c r="BZ55" s="116"/>
      <c r="CA55" s="116"/>
      <c r="CB55" s="116"/>
      <c r="CC55" s="116"/>
      <c r="CD55" s="116"/>
      <c r="CE55" s="116"/>
      <c r="CF55" s="116"/>
      <c r="CG55" s="116"/>
      <c r="CH55" s="116"/>
      <c r="CI55" s="116"/>
      <c r="CJ55" s="116"/>
      <c r="CK55" s="116"/>
      <c r="CL55" s="116"/>
      <c r="CM55" s="116"/>
      <c r="CN55" s="116"/>
      <c r="CO55" s="116"/>
      <c r="CP55" s="116"/>
      <c r="CQ55" s="116"/>
      <c r="CR55" s="116"/>
      <c r="CS55" s="116"/>
      <c r="CT55" s="116"/>
      <c r="CU55" s="116"/>
      <c r="CV55" s="116"/>
      <c r="CW55" s="116"/>
      <c r="CX55" s="116"/>
      <c r="CY55" s="116"/>
      <c r="CZ55" s="116"/>
    </row>
    <row r="56" spans="1:104" x14ac:dyDescent="0.25">
      <c r="A56" s="50"/>
      <c r="B56" s="84" t="s">
        <v>36</v>
      </c>
      <c r="C56" s="185"/>
      <c r="D56" s="86">
        <f>D55/D35</f>
        <v>0.25499351491569389</v>
      </c>
      <c r="E56" s="83">
        <f>E55/E35</f>
        <v>0.24472114137483789</v>
      </c>
      <c r="F56" s="83">
        <f t="shared" ref="F56:J56" si="17">F55/F35</f>
        <v>0.21701997405966267</v>
      </c>
      <c r="G56" s="83">
        <f t="shared" si="17"/>
        <v>0.20612201297016852</v>
      </c>
      <c r="H56" s="83">
        <f t="shared" si="17"/>
        <v>0.22336370412631676</v>
      </c>
      <c r="I56" s="83">
        <f t="shared" si="17"/>
        <v>0.21221085051772889</v>
      </c>
      <c r="J56" s="83">
        <f t="shared" si="17"/>
        <v>0.20072341130088325</v>
      </c>
      <c r="R56" s="116"/>
      <c r="S56" s="116"/>
      <c r="T56" s="116"/>
      <c r="U56" s="116"/>
      <c r="V56" s="116"/>
      <c r="W56" s="116"/>
      <c r="X56" s="116"/>
      <c r="Y56" s="116"/>
      <c r="Z56" s="116"/>
      <c r="AA56" s="116"/>
      <c r="AB56" s="116"/>
      <c r="AC56" s="116"/>
      <c r="AD56" s="116"/>
      <c r="AE56" s="116"/>
      <c r="AF56" s="116"/>
      <c r="AG56" s="116"/>
      <c r="AH56" s="116"/>
      <c r="AI56" s="116"/>
      <c r="AJ56" s="116"/>
      <c r="AK56" s="116"/>
      <c r="AL56" s="116"/>
      <c r="AM56" s="116"/>
      <c r="AN56" s="116"/>
      <c r="AO56" s="116"/>
      <c r="AP56" s="116"/>
      <c r="AQ56" s="116"/>
      <c r="AR56" s="116"/>
      <c r="AS56" s="116"/>
      <c r="AT56" s="116"/>
      <c r="AU56" s="116"/>
      <c r="AV56" s="116"/>
      <c r="AW56" s="116"/>
      <c r="AX56" s="116"/>
      <c r="AY56" s="116"/>
      <c r="AZ56" s="116"/>
      <c r="BA56" s="116"/>
      <c r="BB56" s="116"/>
      <c r="BC56" s="116"/>
      <c r="BD56" s="116"/>
      <c r="BE56" s="116"/>
      <c r="BF56" s="116"/>
      <c r="BG56" s="116"/>
      <c r="BH56" s="116"/>
      <c r="BI56" s="116"/>
      <c r="BJ56" s="116"/>
      <c r="BK56" s="116"/>
      <c r="BL56" s="116"/>
      <c r="BM56" s="116"/>
      <c r="BN56" s="116"/>
      <c r="BO56" s="116"/>
      <c r="BP56" s="116"/>
      <c r="BQ56" s="116"/>
      <c r="BR56" s="116"/>
      <c r="BS56" s="116"/>
      <c r="BT56" s="116"/>
      <c r="BU56" s="116"/>
      <c r="BV56" s="116"/>
      <c r="BW56" s="116"/>
      <c r="BX56" s="116"/>
      <c r="BY56" s="116"/>
      <c r="BZ56" s="116"/>
      <c r="CA56" s="116"/>
      <c r="CB56" s="116"/>
      <c r="CC56" s="116"/>
      <c r="CD56" s="116"/>
      <c r="CE56" s="116"/>
      <c r="CF56" s="116"/>
      <c r="CG56" s="116"/>
      <c r="CH56" s="116"/>
      <c r="CI56" s="116"/>
      <c r="CJ56" s="116"/>
      <c r="CK56" s="116"/>
      <c r="CL56" s="116"/>
      <c r="CM56" s="116"/>
      <c r="CN56" s="116"/>
      <c r="CO56" s="116"/>
      <c r="CP56" s="116"/>
      <c r="CQ56" s="116"/>
      <c r="CR56" s="116"/>
      <c r="CS56" s="116"/>
      <c r="CT56" s="116"/>
      <c r="CU56" s="116"/>
      <c r="CV56" s="116"/>
      <c r="CW56" s="116"/>
      <c r="CX56" s="116"/>
      <c r="CY56" s="116"/>
      <c r="CZ56" s="116"/>
    </row>
    <row r="57" spans="1:104" x14ac:dyDescent="0.25">
      <c r="A57" s="50"/>
      <c r="B57" s="38"/>
      <c r="C57" s="185"/>
      <c r="D57" s="39"/>
      <c r="E57" s="39"/>
      <c r="F57" s="39"/>
      <c r="G57" s="39"/>
      <c r="H57" s="39"/>
      <c r="I57" s="39"/>
      <c r="J57" s="39"/>
      <c r="R57" s="116"/>
      <c r="S57" s="116"/>
      <c r="T57" s="116"/>
      <c r="U57" s="116"/>
      <c r="V57" s="116"/>
      <c r="W57" s="116"/>
      <c r="X57" s="116"/>
      <c r="Y57" s="116"/>
      <c r="Z57" s="116"/>
      <c r="AA57" s="116"/>
      <c r="AB57" s="116"/>
      <c r="AC57" s="116"/>
      <c r="AD57" s="116"/>
      <c r="AE57" s="116"/>
      <c r="AF57" s="116"/>
      <c r="AG57" s="116"/>
      <c r="AH57" s="116"/>
      <c r="AI57" s="116"/>
      <c r="AJ57" s="116"/>
      <c r="AK57" s="116"/>
      <c r="AL57" s="116"/>
      <c r="AM57" s="116"/>
      <c r="AN57" s="116"/>
      <c r="AO57" s="116"/>
      <c r="AP57" s="116"/>
      <c r="AQ57" s="116"/>
      <c r="AR57" s="116"/>
      <c r="AS57" s="116"/>
      <c r="AT57" s="116"/>
      <c r="AU57" s="116"/>
      <c r="AV57" s="116"/>
      <c r="AW57" s="116"/>
      <c r="AX57" s="116"/>
      <c r="AY57" s="116"/>
      <c r="AZ57" s="116"/>
      <c r="BA57" s="116"/>
      <c r="BB57" s="116"/>
      <c r="BC57" s="116"/>
      <c r="BD57" s="116"/>
      <c r="BE57" s="116"/>
      <c r="BF57" s="116"/>
      <c r="BG57" s="116"/>
      <c r="BH57" s="116"/>
      <c r="BI57" s="116"/>
      <c r="BJ57" s="116"/>
      <c r="BK57" s="116"/>
      <c r="BL57" s="116"/>
      <c r="BM57" s="116"/>
      <c r="BN57" s="116"/>
      <c r="BO57" s="116"/>
      <c r="BP57" s="116"/>
      <c r="BQ57" s="116"/>
      <c r="BR57" s="116"/>
      <c r="BS57" s="116"/>
      <c r="BT57" s="116"/>
      <c r="BU57" s="116"/>
      <c r="BV57" s="116"/>
      <c r="BW57" s="116"/>
      <c r="BX57" s="116"/>
      <c r="BY57" s="116"/>
      <c r="BZ57" s="116"/>
      <c r="CA57" s="116"/>
      <c r="CB57" s="116"/>
      <c r="CC57" s="116"/>
      <c r="CD57" s="116"/>
      <c r="CE57" s="116"/>
      <c r="CF57" s="116"/>
      <c r="CG57" s="116"/>
      <c r="CH57" s="116"/>
      <c r="CI57" s="116"/>
      <c r="CJ57" s="116"/>
      <c r="CK57" s="116"/>
      <c r="CL57" s="116"/>
      <c r="CM57" s="116"/>
      <c r="CN57" s="116"/>
      <c r="CO57" s="116"/>
      <c r="CP57" s="116"/>
      <c r="CQ57" s="116"/>
      <c r="CR57" s="116"/>
      <c r="CS57" s="116"/>
      <c r="CT57" s="116"/>
      <c r="CU57" s="116"/>
      <c r="CV57" s="116"/>
      <c r="CW57" s="116"/>
      <c r="CX57" s="116"/>
      <c r="CY57" s="116"/>
      <c r="CZ57" s="116"/>
    </row>
    <row r="58" spans="1:104" hidden="1" x14ac:dyDescent="0.25">
      <c r="A58" s="50"/>
      <c r="B58" s="38"/>
      <c r="C58" s="185"/>
      <c r="D58" s="39"/>
      <c r="E58" s="39"/>
      <c r="F58" s="39"/>
      <c r="G58" s="39"/>
      <c r="H58" s="39"/>
      <c r="I58" s="39"/>
      <c r="J58" s="39"/>
      <c r="R58" s="116"/>
      <c r="S58" s="116"/>
      <c r="T58" s="116"/>
      <c r="U58" s="116"/>
      <c r="V58" s="116"/>
      <c r="W58" s="116"/>
      <c r="X58" s="116"/>
      <c r="Y58" s="116"/>
      <c r="Z58" s="116"/>
      <c r="AA58" s="116"/>
      <c r="AB58" s="116"/>
      <c r="AC58" s="116"/>
      <c r="AD58" s="116"/>
      <c r="AE58" s="116"/>
      <c r="AF58" s="116"/>
      <c r="AG58" s="116"/>
      <c r="AH58" s="116"/>
      <c r="AI58" s="116"/>
      <c r="AJ58" s="116"/>
      <c r="AK58" s="116"/>
      <c r="AL58" s="116"/>
      <c r="AM58" s="116"/>
      <c r="AN58" s="116"/>
      <c r="AO58" s="116"/>
      <c r="AP58" s="116"/>
      <c r="AQ58" s="116"/>
      <c r="AR58" s="116"/>
      <c r="AS58" s="116"/>
      <c r="AT58" s="116"/>
      <c r="AU58" s="116"/>
      <c r="AV58" s="116"/>
      <c r="AW58" s="116"/>
      <c r="AX58" s="116"/>
      <c r="AY58" s="116"/>
      <c r="AZ58" s="116"/>
      <c r="BA58" s="116"/>
      <c r="BB58" s="116"/>
      <c r="BC58" s="116"/>
      <c r="BD58" s="116"/>
      <c r="BE58" s="116"/>
      <c r="BF58" s="116"/>
      <c r="BG58" s="116"/>
      <c r="BH58" s="116"/>
      <c r="BI58" s="116"/>
      <c r="BJ58" s="116"/>
      <c r="BK58" s="116"/>
      <c r="BL58" s="116"/>
      <c r="BM58" s="116"/>
      <c r="BN58" s="116"/>
      <c r="BO58" s="116"/>
      <c r="BP58" s="116"/>
      <c r="BQ58" s="116"/>
      <c r="BR58" s="116"/>
      <c r="BS58" s="116"/>
      <c r="BT58" s="116"/>
      <c r="BU58" s="116"/>
      <c r="BV58" s="116"/>
      <c r="BW58" s="116"/>
      <c r="BX58" s="116"/>
      <c r="BY58" s="116"/>
      <c r="BZ58" s="116"/>
      <c r="CA58" s="116"/>
      <c r="CB58" s="116"/>
      <c r="CC58" s="116"/>
      <c r="CD58" s="116"/>
      <c r="CE58" s="116"/>
      <c r="CF58" s="116"/>
      <c r="CG58" s="116"/>
      <c r="CH58" s="116"/>
      <c r="CI58" s="116"/>
      <c r="CJ58" s="116"/>
      <c r="CK58" s="116"/>
      <c r="CL58" s="116"/>
      <c r="CM58" s="116"/>
      <c r="CN58" s="116"/>
      <c r="CO58" s="116"/>
      <c r="CP58" s="116"/>
      <c r="CQ58" s="116"/>
      <c r="CR58" s="116"/>
      <c r="CS58" s="116"/>
      <c r="CT58" s="116"/>
      <c r="CU58" s="116"/>
      <c r="CV58" s="116"/>
      <c r="CW58" s="116"/>
      <c r="CX58" s="116"/>
      <c r="CY58" s="116"/>
      <c r="CZ58" s="116"/>
    </row>
    <row r="59" spans="1:104" ht="15.75" hidden="1" thickBot="1" x14ac:dyDescent="0.3">
      <c r="A59" s="69" t="s">
        <v>37</v>
      </c>
      <c r="B59" s="70"/>
      <c r="C59" s="186"/>
      <c r="D59" s="72"/>
      <c r="E59" s="71"/>
      <c r="F59" s="71"/>
      <c r="G59" s="71"/>
      <c r="H59" s="71"/>
      <c r="I59" s="71"/>
      <c r="J59" s="71"/>
      <c r="R59" s="116"/>
      <c r="S59" s="116"/>
      <c r="T59" s="116"/>
      <c r="U59" s="116"/>
      <c r="V59" s="116"/>
      <c r="W59" s="116"/>
      <c r="X59" s="116"/>
      <c r="Y59" s="116"/>
      <c r="Z59" s="116"/>
      <c r="AA59" s="116"/>
      <c r="AB59" s="116"/>
      <c r="AC59" s="116"/>
      <c r="AD59" s="116"/>
      <c r="AE59" s="116"/>
      <c r="AF59" s="116"/>
      <c r="AG59" s="116"/>
      <c r="AH59" s="116"/>
      <c r="AI59" s="116"/>
      <c r="AJ59" s="116"/>
      <c r="AK59" s="116"/>
      <c r="AL59" s="116"/>
      <c r="AM59" s="116"/>
      <c r="AN59" s="116"/>
      <c r="AO59" s="116"/>
      <c r="AP59" s="116"/>
      <c r="AQ59" s="116"/>
      <c r="AR59" s="116"/>
      <c r="AS59" s="116"/>
      <c r="AT59" s="116"/>
      <c r="AU59" s="116"/>
      <c r="AV59" s="116"/>
      <c r="AW59" s="116"/>
      <c r="AX59" s="116"/>
      <c r="AY59" s="116"/>
      <c r="AZ59" s="116"/>
      <c r="BA59" s="116"/>
      <c r="BB59" s="116"/>
      <c r="BC59" s="116"/>
      <c r="BD59" s="116"/>
      <c r="BE59" s="116"/>
      <c r="BF59" s="116"/>
      <c r="BG59" s="116"/>
      <c r="BH59" s="116"/>
      <c r="BI59" s="116"/>
      <c r="BJ59" s="116"/>
      <c r="BK59" s="116"/>
      <c r="BL59" s="116"/>
      <c r="BM59" s="116"/>
      <c r="BN59" s="116"/>
      <c r="BO59" s="116"/>
      <c r="BP59" s="116"/>
      <c r="BQ59" s="116"/>
      <c r="BR59" s="116"/>
      <c r="BS59" s="116"/>
      <c r="BT59" s="116"/>
      <c r="BU59" s="116"/>
      <c r="BV59" s="116"/>
      <c r="BW59" s="116"/>
      <c r="BX59" s="116"/>
      <c r="BY59" s="116"/>
      <c r="BZ59" s="116"/>
      <c r="CA59" s="116"/>
      <c r="CB59" s="116"/>
      <c r="CC59" s="116"/>
      <c r="CD59" s="116"/>
      <c r="CE59" s="116"/>
      <c r="CF59" s="116"/>
      <c r="CG59" s="116"/>
      <c r="CH59" s="116"/>
      <c r="CI59" s="116"/>
      <c r="CJ59" s="116"/>
      <c r="CK59" s="116"/>
      <c r="CL59" s="116"/>
      <c r="CM59" s="116"/>
      <c r="CN59" s="116"/>
      <c r="CO59" s="116"/>
      <c r="CP59" s="116"/>
      <c r="CQ59" s="116"/>
      <c r="CR59" s="116"/>
      <c r="CS59" s="116"/>
      <c r="CT59" s="116"/>
      <c r="CU59" s="116"/>
      <c r="CV59" s="116"/>
      <c r="CW59" s="116"/>
      <c r="CX59" s="116"/>
      <c r="CY59" s="116"/>
      <c r="CZ59" s="116"/>
    </row>
    <row r="60" spans="1:104" hidden="1" x14ac:dyDescent="0.25">
      <c r="A60" s="51" t="s">
        <v>13</v>
      </c>
      <c r="B60" s="67" t="s">
        <v>38</v>
      </c>
      <c r="C60" s="187">
        <v>0.255</v>
      </c>
      <c r="D60" s="142"/>
      <c r="E60" s="143"/>
      <c r="F60" s="143">
        <v>0</v>
      </c>
      <c r="G60" s="143"/>
      <c r="H60" s="143"/>
      <c r="I60" s="143"/>
      <c r="J60" s="143"/>
      <c r="R60" s="116"/>
      <c r="S60" s="116"/>
      <c r="T60" s="116"/>
      <c r="U60" s="116"/>
      <c r="V60" s="116"/>
      <c r="W60" s="116"/>
      <c r="X60" s="116"/>
      <c r="Y60" s="116"/>
      <c r="Z60" s="116"/>
      <c r="AA60" s="116"/>
      <c r="AB60" s="116"/>
      <c r="AC60" s="116"/>
      <c r="AD60" s="116"/>
      <c r="AE60" s="116"/>
      <c r="AF60" s="116"/>
      <c r="AG60" s="116"/>
      <c r="AH60" s="116"/>
      <c r="AI60" s="116"/>
      <c r="AJ60" s="116"/>
      <c r="AK60" s="116"/>
      <c r="AL60" s="116"/>
      <c r="AM60" s="116"/>
      <c r="AN60" s="116"/>
      <c r="AO60" s="116"/>
      <c r="AP60" s="116"/>
      <c r="AQ60" s="116"/>
      <c r="AR60" s="116"/>
      <c r="AS60" s="116"/>
      <c r="AT60" s="116"/>
      <c r="AU60" s="116"/>
      <c r="AV60" s="116"/>
      <c r="AW60" s="116"/>
      <c r="AX60" s="116"/>
      <c r="AY60" s="116"/>
      <c r="AZ60" s="116"/>
      <c r="BA60" s="116"/>
      <c r="BB60" s="116"/>
      <c r="BC60" s="116"/>
      <c r="BD60" s="116"/>
      <c r="BE60" s="116"/>
      <c r="BF60" s="116"/>
      <c r="BG60" s="116"/>
      <c r="BH60" s="116"/>
      <c r="BI60" s="116"/>
      <c r="BJ60" s="116"/>
      <c r="BK60" s="116"/>
      <c r="BL60" s="116"/>
      <c r="BM60" s="116"/>
      <c r="BN60" s="116"/>
      <c r="BO60" s="116"/>
      <c r="BP60" s="116"/>
      <c r="BQ60" s="116"/>
      <c r="BR60" s="116"/>
      <c r="BS60" s="116"/>
      <c r="BT60" s="116"/>
      <c r="BU60" s="116"/>
      <c r="BV60" s="116"/>
      <c r="BW60" s="116"/>
      <c r="BX60" s="116"/>
      <c r="BY60" s="116"/>
      <c r="BZ60" s="116"/>
      <c r="CA60" s="116"/>
      <c r="CB60" s="116"/>
      <c r="CC60" s="116"/>
      <c r="CD60" s="116"/>
      <c r="CE60" s="116"/>
      <c r="CF60" s="116"/>
      <c r="CG60" s="116"/>
      <c r="CH60" s="116"/>
      <c r="CI60" s="116"/>
      <c r="CJ60" s="116"/>
      <c r="CK60" s="116"/>
      <c r="CL60" s="116"/>
      <c r="CM60" s="116"/>
      <c r="CN60" s="116"/>
      <c r="CO60" s="116"/>
      <c r="CP60" s="116"/>
      <c r="CQ60" s="116"/>
      <c r="CR60" s="116"/>
      <c r="CS60" s="116"/>
      <c r="CT60" s="116"/>
      <c r="CU60" s="116"/>
      <c r="CV60" s="116"/>
      <c r="CW60" s="116"/>
      <c r="CX60" s="116"/>
      <c r="CY60" s="116"/>
      <c r="CZ60" s="116"/>
    </row>
    <row r="61" spans="1:104" s="10" customFormat="1" hidden="1" x14ac:dyDescent="0.25">
      <c r="A61" s="50" t="s">
        <v>30</v>
      </c>
      <c r="B61" s="38" t="s">
        <v>39</v>
      </c>
      <c r="C61" s="188">
        <v>0.255</v>
      </c>
      <c r="D61" s="144"/>
      <c r="E61" s="145"/>
      <c r="F61" s="145"/>
      <c r="G61" s="145"/>
      <c r="H61" s="145"/>
      <c r="I61" s="145"/>
      <c r="J61" s="145"/>
      <c r="R61" s="118"/>
      <c r="S61" s="118"/>
      <c r="T61" s="118"/>
      <c r="U61" s="118"/>
      <c r="V61" s="118"/>
      <c r="W61" s="118"/>
      <c r="X61" s="118"/>
      <c r="Y61" s="118"/>
      <c r="Z61" s="118"/>
      <c r="AA61" s="118"/>
      <c r="AB61" s="118"/>
      <c r="AC61" s="118"/>
      <c r="AD61" s="118"/>
      <c r="AE61" s="118"/>
      <c r="AF61" s="118"/>
      <c r="AG61" s="118"/>
      <c r="AH61" s="118"/>
      <c r="AI61" s="118"/>
      <c r="AJ61" s="118"/>
      <c r="AK61" s="118"/>
      <c r="AL61" s="118"/>
      <c r="AM61" s="118"/>
      <c r="AN61" s="118"/>
      <c r="AO61" s="118"/>
      <c r="AP61" s="118"/>
      <c r="AQ61" s="118"/>
      <c r="AR61" s="118"/>
      <c r="AS61" s="118"/>
      <c r="AT61" s="118"/>
      <c r="AU61" s="118"/>
      <c r="AV61" s="118"/>
      <c r="AW61" s="118"/>
      <c r="AX61" s="118"/>
      <c r="AY61" s="118"/>
      <c r="AZ61" s="118"/>
      <c r="BA61" s="118"/>
      <c r="BB61" s="118"/>
      <c r="BC61" s="118"/>
      <c r="BD61" s="118"/>
      <c r="BE61" s="118"/>
      <c r="BF61" s="118"/>
      <c r="BG61" s="118"/>
      <c r="BH61" s="118"/>
      <c r="BI61" s="118"/>
      <c r="BJ61" s="118"/>
      <c r="BK61" s="118"/>
      <c r="BL61" s="118"/>
      <c r="BM61" s="118"/>
      <c r="BN61" s="118"/>
      <c r="BO61" s="118"/>
      <c r="BP61" s="118"/>
      <c r="BQ61" s="118"/>
      <c r="BR61" s="118"/>
      <c r="BS61" s="118"/>
      <c r="BT61" s="118"/>
      <c r="BU61" s="118"/>
      <c r="BV61" s="118"/>
      <c r="BW61" s="118"/>
      <c r="BX61" s="118"/>
      <c r="BY61" s="118"/>
      <c r="BZ61" s="118"/>
      <c r="CA61" s="118"/>
      <c r="CB61" s="118"/>
      <c r="CC61" s="118"/>
      <c r="CD61" s="118"/>
      <c r="CE61" s="118"/>
      <c r="CF61" s="118"/>
      <c r="CG61" s="118"/>
      <c r="CH61" s="118"/>
      <c r="CI61" s="118"/>
      <c r="CJ61" s="118"/>
      <c r="CK61" s="118"/>
      <c r="CL61" s="118"/>
      <c r="CM61" s="118"/>
      <c r="CN61" s="118"/>
      <c r="CO61" s="118"/>
      <c r="CP61" s="118"/>
      <c r="CQ61" s="118"/>
      <c r="CR61" s="118"/>
      <c r="CS61" s="118"/>
      <c r="CT61" s="118"/>
      <c r="CU61" s="118"/>
      <c r="CV61" s="118"/>
      <c r="CW61" s="118"/>
      <c r="CX61" s="118"/>
      <c r="CY61" s="118"/>
      <c r="CZ61" s="118"/>
    </row>
    <row r="62" spans="1:104" hidden="1" x14ac:dyDescent="0.25">
      <c r="A62" s="51"/>
      <c r="B62" s="9"/>
      <c r="C62" s="189"/>
      <c r="D62" s="85">
        <f>D60-D61</f>
        <v>0</v>
      </c>
      <c r="E62" s="90">
        <f>E60-E61</f>
        <v>0</v>
      </c>
      <c r="F62" s="90">
        <f t="shared" ref="F62:J62" si="18">F60-F61</f>
        <v>0</v>
      </c>
      <c r="G62" s="90">
        <f t="shared" si="18"/>
        <v>0</v>
      </c>
      <c r="H62" s="90">
        <f t="shared" si="18"/>
        <v>0</v>
      </c>
      <c r="I62" s="90">
        <f t="shared" si="18"/>
        <v>0</v>
      </c>
      <c r="J62" s="90">
        <f t="shared" si="18"/>
        <v>0</v>
      </c>
      <c r="M62" s="116"/>
      <c r="N62" s="116"/>
      <c r="O62" s="116"/>
      <c r="P62" s="116"/>
      <c r="Q62" s="116"/>
      <c r="R62" s="116"/>
      <c r="S62" s="116"/>
      <c r="T62" s="116"/>
      <c r="U62" s="116"/>
      <c r="V62" s="116"/>
      <c r="W62" s="116"/>
      <c r="X62" s="116"/>
      <c r="Y62" s="116"/>
      <c r="Z62" s="116"/>
      <c r="AA62" s="116"/>
      <c r="AB62" s="116"/>
      <c r="AC62" s="116"/>
      <c r="AD62" s="116"/>
      <c r="AE62" s="116"/>
      <c r="AF62" s="116"/>
      <c r="AG62" s="116"/>
      <c r="AH62" s="116"/>
      <c r="AI62" s="116"/>
      <c r="AJ62" s="116"/>
      <c r="AK62" s="116"/>
      <c r="AL62" s="116"/>
      <c r="AM62" s="116"/>
      <c r="AN62" s="116"/>
      <c r="AO62" s="116"/>
      <c r="AP62" s="116"/>
      <c r="AQ62" s="116"/>
      <c r="AR62" s="116"/>
      <c r="AS62" s="116"/>
      <c r="AT62" s="116"/>
      <c r="AU62" s="116"/>
      <c r="AV62" s="116"/>
      <c r="AW62" s="116"/>
      <c r="AX62" s="116"/>
      <c r="AY62" s="116"/>
      <c r="AZ62" s="116"/>
      <c r="BA62" s="116"/>
      <c r="BB62" s="116"/>
      <c r="BC62" s="116"/>
      <c r="BD62" s="116"/>
      <c r="BE62" s="116"/>
      <c r="BF62" s="116"/>
      <c r="BG62" s="116"/>
      <c r="BH62" s="116"/>
      <c r="BI62" s="116"/>
      <c r="BJ62" s="116"/>
      <c r="BK62" s="116"/>
      <c r="BL62" s="116"/>
      <c r="BM62" s="116"/>
      <c r="BN62" s="116"/>
      <c r="BO62" s="116"/>
      <c r="BP62" s="116"/>
      <c r="BQ62" s="116"/>
      <c r="BR62" s="116"/>
      <c r="BS62" s="116"/>
      <c r="BT62" s="116"/>
      <c r="BU62" s="116"/>
      <c r="BV62" s="116"/>
      <c r="BW62" s="116"/>
      <c r="BX62" s="116"/>
      <c r="BY62" s="116"/>
      <c r="BZ62" s="116"/>
      <c r="CA62" s="116"/>
      <c r="CB62" s="116"/>
      <c r="CC62" s="116"/>
      <c r="CD62" s="116"/>
      <c r="CE62" s="116"/>
      <c r="CF62" s="116"/>
      <c r="CG62" s="116"/>
      <c r="CH62" s="116"/>
      <c r="CI62" s="116"/>
      <c r="CJ62" s="116"/>
      <c r="CK62" s="116"/>
      <c r="CL62" s="116"/>
      <c r="CM62" s="116"/>
      <c r="CN62" s="116"/>
      <c r="CO62" s="116"/>
      <c r="CP62" s="116"/>
      <c r="CQ62" s="116"/>
      <c r="CR62" s="116"/>
      <c r="CS62" s="116"/>
      <c r="CT62" s="116"/>
      <c r="CU62" s="116"/>
      <c r="CV62" s="116"/>
      <c r="CW62" s="116"/>
      <c r="CX62" s="116"/>
      <c r="CY62" s="116"/>
      <c r="CZ62" s="116"/>
    </row>
    <row r="63" spans="1:104" s="30" customFormat="1" ht="15.75" hidden="1" thickBot="1" x14ac:dyDescent="0.3">
      <c r="A63" s="69" t="s">
        <v>40</v>
      </c>
      <c r="B63" s="74"/>
      <c r="C63" s="190"/>
      <c r="D63" s="94"/>
      <c r="E63" s="75"/>
      <c r="F63" s="75"/>
      <c r="G63" s="75"/>
      <c r="H63" s="75"/>
      <c r="I63" s="75"/>
      <c r="J63" s="75"/>
      <c r="K63"/>
      <c r="L63"/>
      <c r="M63" s="116"/>
      <c r="N63" s="116"/>
      <c r="O63" s="116"/>
      <c r="P63" s="116"/>
      <c r="Q63" s="116"/>
      <c r="R63" s="116"/>
      <c r="S63" s="116"/>
      <c r="T63" s="116"/>
      <c r="U63" s="116"/>
      <c r="V63" s="116"/>
      <c r="W63" s="116"/>
      <c r="X63" s="116"/>
      <c r="Y63" s="116"/>
      <c r="Z63" s="116"/>
      <c r="AA63" s="116"/>
      <c r="AB63" s="116"/>
      <c r="AC63" s="116"/>
      <c r="AD63" s="116"/>
      <c r="AE63" s="116"/>
      <c r="AF63" s="116"/>
      <c r="AG63" s="116"/>
      <c r="AH63" s="116"/>
      <c r="AI63" s="116"/>
      <c r="AJ63" s="116"/>
      <c r="AK63" s="116"/>
      <c r="AL63" s="116"/>
      <c r="AM63" s="116"/>
      <c r="AN63" s="116"/>
      <c r="AO63" s="116"/>
      <c r="AP63" s="116"/>
      <c r="AQ63" s="116"/>
      <c r="AR63" s="116"/>
      <c r="AS63" s="116"/>
      <c r="AT63" s="116"/>
      <c r="AU63" s="116"/>
      <c r="AV63" s="116"/>
      <c r="AW63" s="116"/>
      <c r="AX63" s="116"/>
      <c r="AY63" s="116"/>
      <c r="AZ63" s="116"/>
      <c r="BA63" s="116"/>
      <c r="BB63" s="116"/>
      <c r="BC63" s="116"/>
      <c r="BD63" s="116"/>
      <c r="BE63" s="116"/>
      <c r="BF63" s="116"/>
      <c r="BG63" s="116"/>
      <c r="BH63" s="116"/>
      <c r="BI63" s="116"/>
      <c r="BJ63" s="116"/>
      <c r="BK63" s="116"/>
      <c r="BL63" s="116"/>
      <c r="BM63" s="116"/>
      <c r="BN63" s="116"/>
      <c r="BO63" s="116"/>
      <c r="BP63" s="116"/>
      <c r="BQ63" s="116"/>
      <c r="BR63" s="116"/>
      <c r="BS63" s="116"/>
      <c r="BT63" s="116"/>
      <c r="BU63" s="116"/>
      <c r="BV63" s="116"/>
      <c r="BW63" s="116"/>
      <c r="BX63" s="116"/>
      <c r="BY63" s="116"/>
      <c r="BZ63" s="116"/>
      <c r="CA63" s="116"/>
      <c r="CB63" s="116"/>
      <c r="CC63" s="116"/>
      <c r="CD63" s="116"/>
      <c r="CE63" s="116"/>
      <c r="CF63" s="116"/>
      <c r="CG63" s="116"/>
      <c r="CH63" s="116"/>
      <c r="CI63" s="116"/>
      <c r="CJ63" s="116"/>
      <c r="CK63" s="116"/>
      <c r="CL63" s="116"/>
      <c r="CM63" s="116"/>
      <c r="CN63" s="116"/>
      <c r="CO63" s="116"/>
      <c r="CP63" s="116"/>
      <c r="CQ63" s="116"/>
      <c r="CR63" s="116"/>
      <c r="CS63" s="116"/>
      <c r="CT63" s="116"/>
      <c r="CU63" s="116"/>
      <c r="CV63" s="116"/>
      <c r="CW63" s="116"/>
      <c r="CX63" s="116"/>
      <c r="CY63" s="116"/>
      <c r="CZ63" s="116"/>
    </row>
    <row r="64" spans="1:104" s="25" customFormat="1" hidden="1" x14ac:dyDescent="0.25">
      <c r="A64" s="68" t="s">
        <v>13</v>
      </c>
      <c r="B64" t="s">
        <v>41</v>
      </c>
      <c r="C64" s="191">
        <v>0.02</v>
      </c>
      <c r="D64" s="146"/>
      <c r="E64" s="153"/>
      <c r="F64" s="155"/>
      <c r="G64" s="155"/>
      <c r="H64" s="154"/>
      <c r="I64" s="154"/>
      <c r="J64" s="154"/>
      <c r="K64"/>
      <c r="L64"/>
      <c r="M64" s="116"/>
      <c r="N64" s="116"/>
      <c r="O64" s="116"/>
      <c r="P64" s="116"/>
      <c r="Q64" s="116"/>
      <c r="R64" s="116"/>
      <c r="S64" s="116"/>
      <c r="T64" s="116"/>
      <c r="U64" s="116"/>
      <c r="V64" s="116"/>
      <c r="W64" s="116"/>
      <c r="X64" s="116"/>
      <c r="Y64" s="116"/>
      <c r="Z64" s="116"/>
      <c r="AA64" s="116"/>
      <c r="AB64" s="116"/>
      <c r="AC64" s="116"/>
      <c r="AD64" s="116"/>
      <c r="AE64" s="116"/>
      <c r="AF64" s="116"/>
      <c r="AG64" s="116"/>
      <c r="AH64" s="116"/>
      <c r="AI64" s="116"/>
      <c r="AJ64" s="116"/>
      <c r="AK64" s="116"/>
      <c r="AL64" s="116"/>
      <c r="AM64" s="116"/>
      <c r="AN64" s="116"/>
      <c r="AO64" s="116"/>
      <c r="AP64" s="116"/>
      <c r="AQ64" s="116"/>
      <c r="AR64" s="116"/>
      <c r="AS64" s="116"/>
      <c r="AT64" s="116"/>
      <c r="AU64" s="116"/>
      <c r="AV64" s="116"/>
      <c r="AW64" s="116"/>
      <c r="AX64" s="116"/>
      <c r="AY64" s="116"/>
      <c r="AZ64" s="116"/>
      <c r="BA64" s="116"/>
      <c r="BB64" s="116"/>
      <c r="BC64" s="116"/>
      <c r="BD64" s="116"/>
      <c r="BE64" s="116"/>
      <c r="BF64" s="116"/>
      <c r="BG64" s="116"/>
      <c r="BH64" s="116"/>
      <c r="BI64" s="116"/>
      <c r="BJ64" s="116"/>
      <c r="BK64" s="116"/>
      <c r="BL64" s="116"/>
      <c r="BM64" s="116"/>
      <c r="BN64" s="116"/>
      <c r="BO64" s="116"/>
      <c r="BP64" s="116"/>
      <c r="BQ64" s="116"/>
      <c r="BR64" s="116"/>
      <c r="BS64" s="116"/>
      <c r="BT64" s="116"/>
      <c r="BU64" s="116"/>
      <c r="BV64" s="116"/>
      <c r="BW64" s="116"/>
      <c r="BX64" s="116"/>
      <c r="BY64" s="116"/>
      <c r="BZ64" s="116"/>
      <c r="CA64" s="116"/>
      <c r="CB64" s="116"/>
      <c r="CC64" s="116"/>
      <c r="CD64" s="116"/>
      <c r="CE64" s="116"/>
      <c r="CF64" s="116"/>
      <c r="CG64" s="116"/>
      <c r="CH64" s="116"/>
      <c r="CI64" s="116"/>
      <c r="CJ64" s="116"/>
      <c r="CK64" s="116"/>
      <c r="CL64" s="116"/>
      <c r="CM64" s="116"/>
      <c r="CN64" s="116"/>
      <c r="CO64" s="116"/>
      <c r="CP64" s="116"/>
      <c r="CQ64" s="116"/>
      <c r="CR64" s="116"/>
      <c r="CS64" s="116"/>
      <c r="CT64" s="116"/>
      <c r="CU64" s="116"/>
      <c r="CV64" s="116"/>
      <c r="CW64" s="116"/>
      <c r="CX64" s="116"/>
      <c r="CY64" s="116"/>
      <c r="CZ64" s="116"/>
    </row>
    <row r="65" spans="1:104" hidden="1" x14ac:dyDescent="0.25">
      <c r="A65" s="51" t="s">
        <v>30</v>
      </c>
      <c r="B65" s="38" t="s">
        <v>42</v>
      </c>
      <c r="C65" s="192">
        <v>0.24</v>
      </c>
      <c r="D65" s="144"/>
      <c r="E65" s="145"/>
      <c r="F65" s="145"/>
      <c r="G65" s="145"/>
      <c r="H65" s="145"/>
      <c r="I65" s="145"/>
      <c r="J65" s="145"/>
      <c r="M65" s="116"/>
      <c r="N65" s="116"/>
      <c r="O65" s="116"/>
      <c r="P65" s="116"/>
      <c r="Q65" s="116"/>
      <c r="R65" s="116"/>
      <c r="S65" s="116"/>
      <c r="T65" s="116"/>
      <c r="U65" s="116"/>
      <c r="V65" s="116"/>
      <c r="W65" s="116"/>
      <c r="X65" s="116"/>
      <c r="Y65" s="116"/>
      <c r="Z65" s="116"/>
      <c r="AA65" s="116"/>
      <c r="AB65" s="116"/>
      <c r="AC65" s="116"/>
      <c r="AD65" s="116"/>
      <c r="AE65" s="116"/>
      <c r="AF65" s="116"/>
      <c r="AG65" s="116"/>
      <c r="AH65" s="116"/>
      <c r="AI65" s="116"/>
      <c r="AJ65" s="116"/>
      <c r="AK65" s="116"/>
      <c r="AL65" s="116"/>
      <c r="AM65" s="116"/>
      <c r="AN65" s="116"/>
      <c r="AO65" s="116"/>
      <c r="AP65" s="116"/>
      <c r="AQ65" s="116"/>
      <c r="AR65" s="116"/>
      <c r="AS65" s="116"/>
      <c r="AT65" s="116"/>
      <c r="AU65" s="116"/>
      <c r="AV65" s="116"/>
      <c r="AW65" s="116"/>
      <c r="AX65" s="116"/>
      <c r="AY65" s="116"/>
      <c r="AZ65" s="116"/>
      <c r="BA65" s="116"/>
      <c r="BB65" s="116"/>
      <c r="BC65" s="116"/>
      <c r="BD65" s="116"/>
      <c r="BE65" s="116"/>
      <c r="BF65" s="116"/>
      <c r="BG65" s="116"/>
      <c r="BH65" s="116"/>
      <c r="BI65" s="116"/>
      <c r="BJ65" s="116"/>
      <c r="BK65" s="116"/>
      <c r="BL65" s="116"/>
      <c r="BM65" s="116"/>
      <c r="BN65" s="116"/>
      <c r="BO65" s="116"/>
      <c r="BP65" s="116"/>
      <c r="BQ65" s="116"/>
      <c r="BR65" s="116"/>
      <c r="BS65" s="116"/>
      <c r="BT65" s="116"/>
      <c r="BU65" s="116"/>
      <c r="BV65" s="116"/>
      <c r="BW65" s="116"/>
      <c r="BX65" s="116"/>
      <c r="BY65" s="116"/>
      <c r="BZ65" s="116"/>
      <c r="CA65" s="116"/>
      <c r="CB65" s="116"/>
      <c r="CC65" s="116"/>
      <c r="CD65" s="116"/>
      <c r="CE65" s="116"/>
      <c r="CF65" s="116"/>
      <c r="CG65" s="116"/>
      <c r="CH65" s="116"/>
      <c r="CI65" s="116"/>
      <c r="CJ65" s="116"/>
      <c r="CK65" s="116"/>
      <c r="CL65" s="116"/>
      <c r="CM65" s="116"/>
      <c r="CN65" s="116"/>
      <c r="CO65" s="116"/>
      <c r="CP65" s="116"/>
      <c r="CQ65" s="116"/>
      <c r="CR65" s="116"/>
      <c r="CS65" s="116"/>
      <c r="CT65" s="116"/>
      <c r="CU65" s="116"/>
      <c r="CV65" s="116"/>
      <c r="CW65" s="116"/>
      <c r="CX65" s="116"/>
      <c r="CY65" s="116"/>
      <c r="CZ65" s="116"/>
    </row>
    <row r="66" spans="1:104" hidden="1" x14ac:dyDescent="0.25">
      <c r="A66" s="5"/>
      <c r="B66" s="5"/>
      <c r="C66" s="193"/>
      <c r="D66" s="100">
        <f>D64-D65</f>
        <v>0</v>
      </c>
      <c r="E66" s="91">
        <f>E64-E65</f>
        <v>0</v>
      </c>
      <c r="F66" s="91">
        <f t="shared" ref="F66:J66" si="19">F64-F65</f>
        <v>0</v>
      </c>
      <c r="G66" s="91">
        <f t="shared" si="19"/>
        <v>0</v>
      </c>
      <c r="H66" s="91">
        <f t="shared" si="19"/>
        <v>0</v>
      </c>
      <c r="I66" s="91">
        <f t="shared" si="19"/>
        <v>0</v>
      </c>
      <c r="J66" s="91">
        <f t="shared" si="19"/>
        <v>0</v>
      </c>
      <c r="M66" s="116"/>
      <c r="N66" s="116"/>
      <c r="O66" s="116"/>
      <c r="P66" s="116"/>
      <c r="Q66" s="116"/>
      <c r="R66" s="116"/>
      <c r="S66" s="116"/>
      <c r="T66" s="116"/>
      <c r="U66" s="116"/>
      <c r="V66" s="116"/>
      <c r="W66" s="116"/>
      <c r="X66" s="116"/>
      <c r="Y66" s="116"/>
      <c r="Z66" s="116"/>
      <c r="AA66" s="116"/>
      <c r="AB66" s="116"/>
      <c r="AC66" s="116"/>
      <c r="AD66" s="116"/>
      <c r="AE66" s="116"/>
      <c r="AF66" s="116"/>
      <c r="AG66" s="116"/>
      <c r="AH66" s="116"/>
      <c r="AI66" s="116"/>
      <c r="AJ66" s="116"/>
      <c r="AK66" s="116"/>
      <c r="AL66" s="116"/>
      <c r="AM66" s="116"/>
      <c r="AN66" s="116"/>
      <c r="AO66" s="116"/>
      <c r="AP66" s="116"/>
      <c r="AQ66" s="116"/>
      <c r="AR66" s="116"/>
      <c r="AS66" s="116"/>
      <c r="AT66" s="116"/>
      <c r="AU66" s="116"/>
      <c r="AV66" s="116"/>
      <c r="AW66" s="116"/>
      <c r="AX66" s="116"/>
      <c r="AY66" s="116"/>
      <c r="AZ66" s="116"/>
      <c r="BA66" s="116"/>
      <c r="BB66" s="116"/>
      <c r="BC66" s="116"/>
      <c r="BD66" s="116"/>
      <c r="BE66" s="116"/>
      <c r="BF66" s="116"/>
      <c r="BG66" s="116"/>
      <c r="BH66" s="116"/>
      <c r="BI66" s="116"/>
      <c r="BJ66" s="116"/>
      <c r="BK66" s="116"/>
      <c r="BL66" s="116"/>
      <c r="BM66" s="116"/>
      <c r="BN66" s="116"/>
      <c r="BO66" s="116"/>
      <c r="BP66" s="116"/>
      <c r="BQ66" s="116"/>
      <c r="BR66" s="116"/>
      <c r="BS66" s="116"/>
      <c r="BT66" s="116"/>
      <c r="BU66" s="116"/>
      <c r="BV66" s="116"/>
      <c r="BW66" s="116"/>
      <c r="BX66" s="116"/>
      <c r="BY66" s="116"/>
      <c r="BZ66" s="116"/>
      <c r="CA66" s="116"/>
      <c r="CB66" s="116"/>
      <c r="CC66" s="116"/>
      <c r="CD66" s="116"/>
      <c r="CE66" s="116"/>
      <c r="CF66" s="116"/>
      <c r="CG66" s="116"/>
      <c r="CH66" s="116"/>
      <c r="CI66" s="116"/>
      <c r="CJ66" s="116"/>
      <c r="CK66" s="116"/>
      <c r="CL66" s="116"/>
      <c r="CM66" s="116"/>
      <c r="CN66" s="116"/>
      <c r="CO66" s="116"/>
      <c r="CP66" s="116"/>
      <c r="CQ66" s="116"/>
      <c r="CR66" s="116"/>
      <c r="CS66" s="116"/>
      <c r="CT66" s="116"/>
      <c r="CU66" s="116"/>
      <c r="CV66" s="116"/>
      <c r="CW66" s="116"/>
      <c r="CX66" s="116"/>
      <c r="CY66" s="116"/>
      <c r="CZ66" s="116"/>
    </row>
    <row r="67" spans="1:104" ht="15.75" thickBot="1" x14ac:dyDescent="0.3">
      <c r="A67" s="69" t="s">
        <v>43</v>
      </c>
      <c r="B67" s="74"/>
      <c r="C67" s="190"/>
      <c r="D67" s="94"/>
      <c r="E67" s="75"/>
      <c r="F67" s="75"/>
      <c r="G67" s="75"/>
      <c r="H67" s="75"/>
      <c r="I67" s="75"/>
      <c r="J67" s="75"/>
      <c r="M67" s="116"/>
      <c r="N67" s="116"/>
      <c r="O67" s="116"/>
      <c r="P67" s="116"/>
      <c r="Q67" s="116"/>
      <c r="R67" s="116"/>
      <c r="S67" s="116"/>
      <c r="T67" s="116"/>
      <c r="U67" s="116"/>
      <c r="V67" s="116"/>
      <c r="W67" s="116"/>
      <c r="X67" s="116"/>
      <c r="Y67" s="116"/>
      <c r="Z67" s="116"/>
      <c r="AA67" s="116"/>
      <c r="AB67" s="116"/>
      <c r="AC67" s="116"/>
      <c r="AD67" s="116"/>
      <c r="AE67" s="116"/>
      <c r="AF67" s="116"/>
      <c r="AG67" s="116"/>
      <c r="AH67" s="116"/>
      <c r="AI67" s="116"/>
      <c r="AJ67" s="116"/>
      <c r="AK67" s="116"/>
      <c r="AL67" s="116"/>
      <c r="AM67" s="116"/>
      <c r="AN67" s="116"/>
      <c r="AO67" s="116"/>
      <c r="AP67" s="116"/>
      <c r="AQ67" s="116"/>
      <c r="AR67" s="116"/>
      <c r="AS67" s="116"/>
      <c r="AT67" s="116"/>
      <c r="AU67" s="116"/>
      <c r="AV67" s="116"/>
      <c r="AW67" s="116"/>
      <c r="AX67" s="116"/>
      <c r="AY67" s="116"/>
      <c r="AZ67" s="116"/>
      <c r="BA67" s="116"/>
      <c r="BB67" s="116"/>
      <c r="BC67" s="116"/>
      <c r="BD67" s="116"/>
      <c r="BE67" s="116"/>
      <c r="BF67" s="116"/>
      <c r="BG67" s="116"/>
      <c r="BH67" s="116"/>
      <c r="BI67" s="116"/>
      <c r="BJ67" s="116"/>
      <c r="BK67" s="116"/>
      <c r="BL67" s="116"/>
      <c r="BM67" s="116"/>
      <c r="BN67" s="116"/>
      <c r="BO67" s="116"/>
      <c r="BP67" s="116"/>
      <c r="BQ67" s="116"/>
      <c r="BR67" s="116"/>
      <c r="BS67" s="116"/>
      <c r="BT67" s="116"/>
      <c r="BU67" s="116"/>
      <c r="BV67" s="116"/>
      <c r="BW67" s="116"/>
      <c r="BX67" s="116"/>
      <c r="BY67" s="116"/>
      <c r="BZ67" s="116"/>
      <c r="CA67" s="116"/>
      <c r="CB67" s="116"/>
      <c r="CC67" s="116"/>
      <c r="CD67" s="116"/>
      <c r="CE67" s="116"/>
      <c r="CF67" s="116"/>
      <c r="CG67" s="116"/>
      <c r="CH67" s="116"/>
      <c r="CI67" s="116"/>
      <c r="CJ67" s="116"/>
      <c r="CK67" s="116"/>
      <c r="CL67" s="116"/>
      <c r="CM67" s="116"/>
      <c r="CN67" s="116"/>
      <c r="CO67" s="116"/>
      <c r="CP67" s="116"/>
      <c r="CQ67" s="116"/>
      <c r="CR67" s="116"/>
      <c r="CS67" s="116"/>
      <c r="CT67" s="116"/>
      <c r="CU67" s="116"/>
      <c r="CV67" s="116"/>
      <c r="CW67" s="116"/>
      <c r="CX67" s="116"/>
      <c r="CY67" s="116"/>
      <c r="CZ67" s="116"/>
    </row>
    <row r="68" spans="1:104" s="10" customFormat="1" x14ac:dyDescent="0.25">
      <c r="A68" s="51" t="s">
        <v>30</v>
      </c>
      <c r="B68" s="38" t="s">
        <v>44</v>
      </c>
      <c r="C68" s="194">
        <v>0.24</v>
      </c>
      <c r="D68" s="147"/>
      <c r="E68" s="148">
        <v>60000</v>
      </c>
      <c r="F68" s="148">
        <v>120000</v>
      </c>
      <c r="G68" s="148"/>
      <c r="H68" s="148"/>
      <c r="I68" s="148"/>
      <c r="J68" s="148"/>
      <c r="M68" s="118"/>
      <c r="N68" s="118"/>
      <c r="O68" s="118"/>
      <c r="P68" s="118"/>
      <c r="Q68" s="118"/>
      <c r="R68" s="118"/>
      <c r="S68" s="118"/>
      <c r="T68" s="118"/>
      <c r="U68" s="118"/>
      <c r="V68" s="118"/>
      <c r="W68" s="118"/>
      <c r="X68" s="118"/>
      <c r="Y68" s="118"/>
      <c r="Z68" s="118"/>
      <c r="AA68" s="118"/>
      <c r="AB68" s="118"/>
      <c r="AC68" s="118"/>
      <c r="AD68" s="118"/>
      <c r="AE68" s="118"/>
      <c r="AF68" s="118"/>
      <c r="AG68" s="118"/>
      <c r="AH68" s="118"/>
      <c r="AI68" s="118"/>
      <c r="AJ68" s="118"/>
      <c r="AK68" s="118"/>
      <c r="AL68" s="118"/>
      <c r="AM68" s="118"/>
      <c r="AN68" s="118"/>
      <c r="AO68" s="118"/>
      <c r="AP68" s="118"/>
      <c r="AQ68" s="118"/>
      <c r="AR68" s="118"/>
      <c r="AS68" s="118"/>
      <c r="AT68" s="118"/>
      <c r="AU68" s="118"/>
      <c r="AV68" s="118"/>
      <c r="AW68" s="118"/>
      <c r="AX68" s="118"/>
      <c r="AY68" s="118"/>
      <c r="AZ68" s="118"/>
      <c r="BA68" s="118"/>
      <c r="BB68" s="118"/>
      <c r="BC68" s="118"/>
      <c r="BD68" s="118"/>
      <c r="BE68" s="118"/>
      <c r="BF68" s="118"/>
      <c r="BG68" s="118"/>
      <c r="BH68" s="118"/>
      <c r="BI68" s="118"/>
      <c r="BJ68" s="118"/>
      <c r="BK68" s="118"/>
      <c r="BL68" s="118"/>
      <c r="BM68" s="118"/>
      <c r="BN68" s="118"/>
      <c r="BO68" s="118"/>
      <c r="BP68" s="118"/>
      <c r="BQ68" s="118"/>
      <c r="BR68" s="118"/>
      <c r="BS68" s="118"/>
      <c r="BT68" s="118"/>
      <c r="BU68" s="118"/>
      <c r="BV68" s="118"/>
      <c r="BW68" s="118"/>
      <c r="BX68" s="118"/>
      <c r="BY68" s="118"/>
      <c r="BZ68" s="118"/>
      <c r="CA68" s="118"/>
      <c r="CB68" s="118"/>
      <c r="CC68" s="118"/>
      <c r="CD68" s="118"/>
      <c r="CE68" s="118"/>
      <c r="CF68" s="118"/>
      <c r="CG68" s="118"/>
      <c r="CH68" s="118"/>
      <c r="CI68" s="118"/>
      <c r="CJ68" s="118"/>
      <c r="CK68" s="118"/>
      <c r="CL68" s="118"/>
      <c r="CM68" s="118"/>
      <c r="CN68" s="118"/>
      <c r="CO68" s="118"/>
      <c r="CP68" s="118"/>
      <c r="CQ68" s="118"/>
      <c r="CR68" s="118"/>
      <c r="CS68" s="118"/>
      <c r="CT68" s="118"/>
      <c r="CU68" s="118"/>
      <c r="CV68" s="118"/>
      <c r="CW68" s="118"/>
      <c r="CX68" s="118"/>
      <c r="CY68" s="118"/>
      <c r="CZ68" s="118"/>
    </row>
    <row r="69" spans="1:104" s="10" customFormat="1" x14ac:dyDescent="0.25">
      <c r="A69" s="51" t="s">
        <v>13</v>
      </c>
      <c r="B69" s="38" t="s">
        <v>45</v>
      </c>
      <c r="C69" s="194">
        <v>0.24</v>
      </c>
      <c r="D69" s="149"/>
      <c r="E69" s="148">
        <v>40000</v>
      </c>
      <c r="F69" s="148">
        <v>0</v>
      </c>
      <c r="G69" s="148"/>
      <c r="H69" s="148"/>
      <c r="I69" s="148"/>
      <c r="J69" s="148"/>
      <c r="M69" s="118"/>
      <c r="N69" s="118"/>
      <c r="O69" s="118"/>
      <c r="P69" s="118"/>
      <c r="Q69" s="118"/>
      <c r="R69" s="118"/>
      <c r="S69" s="118"/>
      <c r="T69" s="118"/>
      <c r="U69" s="118"/>
      <c r="V69" s="118"/>
      <c r="W69" s="118"/>
      <c r="X69" s="118"/>
      <c r="Y69" s="118"/>
      <c r="Z69" s="118"/>
      <c r="AA69" s="118"/>
      <c r="AB69" s="118"/>
      <c r="AC69" s="118"/>
      <c r="AD69" s="118"/>
      <c r="AE69" s="118"/>
      <c r="AF69" s="118"/>
      <c r="AG69" s="118"/>
      <c r="AH69" s="118"/>
      <c r="AI69" s="118"/>
      <c r="AJ69" s="118"/>
      <c r="AK69" s="118"/>
      <c r="AL69" s="118"/>
      <c r="AM69" s="118"/>
      <c r="AN69" s="118"/>
      <c r="AO69" s="118"/>
      <c r="AP69" s="118"/>
      <c r="AQ69" s="118"/>
      <c r="AR69" s="118"/>
      <c r="AS69" s="118"/>
      <c r="AT69" s="118"/>
      <c r="AU69" s="118"/>
      <c r="AV69" s="118"/>
      <c r="AW69" s="118"/>
      <c r="AX69" s="118"/>
      <c r="AY69" s="118"/>
      <c r="AZ69" s="118"/>
      <c r="BA69" s="118"/>
      <c r="BB69" s="118"/>
      <c r="BC69" s="118"/>
      <c r="BD69" s="118"/>
      <c r="BE69" s="118"/>
      <c r="BF69" s="118"/>
      <c r="BG69" s="118"/>
      <c r="BH69" s="118"/>
      <c r="BI69" s="118"/>
      <c r="BJ69" s="118"/>
      <c r="BK69" s="118"/>
      <c r="BL69" s="118"/>
      <c r="BM69" s="118"/>
      <c r="BN69" s="118"/>
      <c r="BO69" s="118"/>
      <c r="BP69" s="118"/>
      <c r="BQ69" s="118"/>
      <c r="BR69" s="118"/>
      <c r="BS69" s="118"/>
      <c r="BT69" s="118"/>
      <c r="BU69" s="118"/>
      <c r="BV69" s="118"/>
      <c r="BW69" s="118"/>
      <c r="BX69" s="118"/>
      <c r="BY69" s="118"/>
      <c r="BZ69" s="118"/>
      <c r="CA69" s="118"/>
      <c r="CB69" s="118"/>
      <c r="CC69" s="118"/>
      <c r="CD69" s="118"/>
      <c r="CE69" s="118"/>
      <c r="CF69" s="118"/>
      <c r="CG69" s="118"/>
      <c r="CH69" s="118"/>
      <c r="CI69" s="118"/>
      <c r="CJ69" s="118"/>
      <c r="CK69" s="118"/>
      <c r="CL69" s="118"/>
      <c r="CM69" s="118"/>
      <c r="CN69" s="118"/>
      <c r="CO69" s="118"/>
      <c r="CP69" s="118"/>
      <c r="CQ69" s="118"/>
      <c r="CR69" s="118"/>
      <c r="CS69" s="118"/>
      <c r="CT69" s="118"/>
      <c r="CU69" s="118"/>
      <c r="CV69" s="118"/>
      <c r="CW69" s="118"/>
      <c r="CX69" s="118"/>
      <c r="CY69" s="118"/>
      <c r="CZ69" s="118"/>
    </row>
    <row r="70" spans="1:104" x14ac:dyDescent="0.25">
      <c r="A70" s="51" t="s">
        <v>13</v>
      </c>
      <c r="B70" s="38" t="s">
        <v>46</v>
      </c>
      <c r="C70" s="192">
        <v>0</v>
      </c>
      <c r="D70" s="150"/>
      <c r="E70" s="151"/>
      <c r="F70" s="151">
        <v>42000</v>
      </c>
      <c r="G70" s="151"/>
      <c r="H70" s="151"/>
      <c r="I70" s="151"/>
      <c r="J70" s="151"/>
      <c r="M70" s="116"/>
      <c r="N70" s="116"/>
      <c r="O70" s="116"/>
      <c r="P70" s="116"/>
      <c r="Q70" s="116"/>
      <c r="R70" s="116"/>
      <c r="S70" s="116"/>
      <c r="T70" s="116"/>
      <c r="U70" s="116"/>
      <c r="V70" s="116"/>
      <c r="W70" s="116"/>
      <c r="X70" s="116"/>
      <c r="Y70" s="116"/>
      <c r="Z70" s="116"/>
      <c r="AA70" s="116"/>
      <c r="AB70" s="116"/>
      <c r="AC70" s="116"/>
      <c r="AD70" s="116"/>
      <c r="AE70" s="116"/>
      <c r="AF70" s="116"/>
      <c r="AG70" s="116"/>
      <c r="AH70" s="116"/>
      <c r="AI70" s="116"/>
      <c r="AJ70" s="116"/>
      <c r="AK70" s="116"/>
      <c r="AL70" s="116"/>
      <c r="AM70" s="116"/>
      <c r="AN70" s="116"/>
      <c r="AO70" s="116"/>
      <c r="AP70" s="116"/>
      <c r="AQ70" s="116"/>
      <c r="AR70" s="116"/>
      <c r="AS70" s="116"/>
      <c r="AT70" s="116"/>
      <c r="AU70" s="116"/>
      <c r="AV70" s="116"/>
      <c r="AW70" s="116"/>
      <c r="AX70" s="116"/>
      <c r="AY70" s="116"/>
      <c r="AZ70" s="116"/>
      <c r="BA70" s="116"/>
      <c r="BB70" s="116"/>
      <c r="BC70" s="116"/>
      <c r="BD70" s="116"/>
      <c r="BE70" s="116"/>
      <c r="BF70" s="116"/>
      <c r="BG70" s="116"/>
      <c r="BH70" s="116"/>
      <c r="BI70" s="116"/>
      <c r="BJ70" s="116"/>
      <c r="BK70" s="116"/>
      <c r="BL70" s="116"/>
      <c r="BM70" s="116"/>
      <c r="BN70" s="116"/>
      <c r="BO70" s="116"/>
      <c r="BP70" s="116"/>
      <c r="BQ70" s="116"/>
      <c r="BR70" s="116"/>
      <c r="BS70" s="116"/>
      <c r="BT70" s="116"/>
      <c r="BU70" s="116"/>
      <c r="BV70" s="116"/>
      <c r="BW70" s="116"/>
      <c r="BX70" s="116"/>
      <c r="BY70" s="116"/>
      <c r="BZ70" s="116"/>
      <c r="CA70" s="116"/>
      <c r="CB70" s="116"/>
      <c r="CC70" s="116"/>
      <c r="CD70" s="116"/>
      <c r="CE70" s="116"/>
      <c r="CF70" s="116"/>
      <c r="CG70" s="116"/>
      <c r="CH70" s="116"/>
      <c r="CI70" s="116"/>
      <c r="CJ70" s="116"/>
      <c r="CK70" s="116"/>
      <c r="CL70" s="116"/>
      <c r="CM70" s="116"/>
      <c r="CN70" s="116"/>
      <c r="CO70" s="116"/>
      <c r="CP70" s="116"/>
      <c r="CQ70" s="116"/>
      <c r="CR70" s="116"/>
      <c r="CS70" s="116"/>
      <c r="CT70" s="116"/>
      <c r="CU70" s="116"/>
      <c r="CV70" s="116"/>
      <c r="CW70" s="116"/>
      <c r="CX70" s="116"/>
      <c r="CY70" s="116"/>
      <c r="CZ70" s="116"/>
    </row>
    <row r="71" spans="1:104" x14ac:dyDescent="0.25">
      <c r="A71" s="51"/>
      <c r="B71" s="95" t="s">
        <v>47</v>
      </c>
      <c r="C71" s="189"/>
      <c r="D71"/>
      <c r="E71" s="90">
        <f>E70+E69-E68</f>
        <v>-20000</v>
      </c>
      <c r="F71" s="90">
        <f>F70+F69-F68</f>
        <v>-78000</v>
      </c>
      <c r="G71" s="90">
        <f>G70+G69-G68</f>
        <v>0</v>
      </c>
      <c r="H71" s="90">
        <f t="shared" ref="H71:J71" si="20">H70+H69-H68</f>
        <v>0</v>
      </c>
      <c r="I71" s="90">
        <f t="shared" si="20"/>
        <v>0</v>
      </c>
      <c r="J71" s="90">
        <f t="shared" si="20"/>
        <v>0</v>
      </c>
      <c r="M71" s="116"/>
      <c r="N71" s="116"/>
      <c r="O71" s="116"/>
      <c r="P71" s="116"/>
      <c r="Q71" s="116"/>
      <c r="R71" s="116"/>
      <c r="S71" s="116"/>
      <c r="T71" s="116"/>
      <c r="U71" s="116"/>
      <c r="V71" s="116"/>
      <c r="W71" s="116"/>
      <c r="X71" s="116"/>
      <c r="Y71" s="116"/>
      <c r="Z71" s="116"/>
      <c r="AA71" s="116"/>
      <c r="AB71" s="116"/>
      <c r="AC71" s="116"/>
      <c r="AD71" s="116"/>
      <c r="AE71" s="116"/>
      <c r="AF71" s="116"/>
      <c r="AG71" s="116"/>
      <c r="AH71" s="116"/>
      <c r="AI71" s="116"/>
      <c r="AJ71" s="116"/>
      <c r="AK71" s="116"/>
      <c r="AL71" s="116"/>
      <c r="AM71" s="116"/>
      <c r="AN71" s="116"/>
      <c r="AO71" s="116"/>
      <c r="AP71" s="116"/>
      <c r="AQ71" s="116"/>
      <c r="AR71" s="116"/>
      <c r="AS71" s="116"/>
      <c r="AT71" s="116"/>
      <c r="AU71" s="116"/>
      <c r="AV71" s="116"/>
      <c r="AW71" s="116"/>
      <c r="AX71" s="116"/>
      <c r="AY71" s="116"/>
      <c r="AZ71" s="116"/>
      <c r="BA71" s="116"/>
      <c r="BB71" s="116"/>
      <c r="BC71" s="116"/>
      <c r="BD71" s="116"/>
      <c r="BE71" s="116"/>
      <c r="BF71" s="116"/>
      <c r="BG71" s="116"/>
      <c r="BH71" s="116"/>
      <c r="BI71" s="116"/>
      <c r="BJ71" s="116"/>
      <c r="BK71" s="116"/>
      <c r="BL71" s="116"/>
      <c r="BM71" s="116"/>
      <c r="BN71" s="116"/>
      <c r="BO71" s="116"/>
      <c r="BP71" s="116"/>
      <c r="BQ71" s="116"/>
      <c r="BR71" s="116"/>
      <c r="BS71" s="116"/>
      <c r="BT71" s="116"/>
      <c r="BU71" s="116"/>
      <c r="BV71" s="116"/>
      <c r="BW71" s="116"/>
      <c r="BX71" s="116"/>
      <c r="BY71" s="116"/>
      <c r="BZ71" s="116"/>
      <c r="CA71" s="116"/>
      <c r="CB71" s="116"/>
      <c r="CC71" s="116"/>
      <c r="CD71" s="116"/>
      <c r="CE71" s="116"/>
      <c r="CF71" s="116"/>
      <c r="CG71" s="116"/>
      <c r="CH71" s="116"/>
      <c r="CI71" s="116"/>
      <c r="CJ71" s="116"/>
      <c r="CK71" s="116"/>
      <c r="CL71" s="116"/>
      <c r="CM71" s="116"/>
      <c r="CN71" s="116"/>
      <c r="CO71" s="116"/>
      <c r="CP71" s="116"/>
      <c r="CQ71" s="116"/>
      <c r="CR71" s="116"/>
      <c r="CS71" s="116"/>
      <c r="CT71" s="116"/>
      <c r="CU71" s="116"/>
      <c r="CV71" s="116"/>
      <c r="CW71" s="116"/>
      <c r="CX71" s="116"/>
      <c r="CY71" s="116"/>
      <c r="CZ71" s="116"/>
    </row>
    <row r="72" spans="1:104" x14ac:dyDescent="0.25">
      <c r="A72" s="51"/>
      <c r="B72" s="95"/>
      <c r="C72" s="189"/>
      <c r="D72"/>
      <c r="E72" s="90"/>
      <c r="F72" s="90"/>
      <c r="G72" s="90"/>
      <c r="H72" s="90"/>
      <c r="I72" s="90"/>
      <c r="J72" s="90"/>
      <c r="M72" s="116"/>
      <c r="N72" s="116"/>
      <c r="O72" s="116"/>
      <c r="P72" s="116"/>
      <c r="Q72" s="116"/>
      <c r="R72" s="116"/>
      <c r="S72" s="116"/>
      <c r="T72" s="116"/>
      <c r="U72" s="116"/>
      <c r="V72" s="116"/>
      <c r="W72" s="116"/>
      <c r="X72" s="116"/>
      <c r="Y72" s="116"/>
      <c r="Z72" s="116"/>
      <c r="AA72" s="116"/>
      <c r="AB72" s="116"/>
      <c r="AC72" s="116"/>
      <c r="AD72" s="116"/>
      <c r="AE72" s="116"/>
      <c r="AF72" s="116"/>
      <c r="AG72" s="116"/>
      <c r="AH72" s="116"/>
      <c r="AI72" s="116"/>
      <c r="AJ72" s="116"/>
      <c r="AK72" s="116"/>
      <c r="AL72" s="116"/>
      <c r="AM72" s="116"/>
      <c r="AN72" s="116"/>
      <c r="AO72" s="116"/>
      <c r="AP72" s="116"/>
      <c r="AQ72" s="116"/>
      <c r="AR72" s="116"/>
      <c r="AS72" s="116"/>
      <c r="AT72" s="116"/>
      <c r="AU72" s="116"/>
      <c r="AV72" s="116"/>
      <c r="AW72" s="116"/>
      <c r="AX72" s="116"/>
      <c r="AY72" s="116"/>
      <c r="AZ72" s="116"/>
      <c r="BA72" s="116"/>
      <c r="BB72" s="116"/>
      <c r="BC72" s="116"/>
      <c r="BD72" s="116"/>
      <c r="BE72" s="116"/>
      <c r="BF72" s="116"/>
      <c r="BG72" s="116"/>
      <c r="BH72" s="116"/>
      <c r="BI72" s="116"/>
      <c r="BJ72" s="116"/>
      <c r="BK72" s="116"/>
      <c r="BL72" s="116"/>
      <c r="BM72" s="116"/>
      <c r="BN72" s="116"/>
      <c r="BO72" s="116"/>
      <c r="BP72" s="116"/>
      <c r="BQ72" s="116"/>
      <c r="BR72" s="116"/>
      <c r="BS72" s="116"/>
      <c r="BT72" s="116"/>
      <c r="BU72" s="116"/>
      <c r="BV72" s="116"/>
      <c r="BW72" s="116"/>
      <c r="BX72" s="116"/>
      <c r="BY72" s="116"/>
      <c r="BZ72" s="116"/>
      <c r="CA72" s="116"/>
      <c r="CB72" s="116"/>
      <c r="CC72" s="116"/>
      <c r="CD72" s="116"/>
      <c r="CE72" s="116"/>
      <c r="CF72" s="116"/>
      <c r="CG72" s="116"/>
      <c r="CH72" s="116"/>
      <c r="CI72" s="116"/>
      <c r="CJ72" s="116"/>
      <c r="CK72" s="116"/>
      <c r="CL72" s="116"/>
      <c r="CM72" s="116"/>
      <c r="CN72" s="116"/>
      <c r="CO72" s="116"/>
      <c r="CP72" s="116"/>
      <c r="CQ72" s="116"/>
      <c r="CR72" s="116"/>
      <c r="CS72" s="116"/>
      <c r="CT72" s="116"/>
      <c r="CU72" s="116"/>
      <c r="CV72" s="116"/>
      <c r="CW72" s="116"/>
      <c r="CX72" s="116"/>
      <c r="CY72" s="116"/>
      <c r="CZ72" s="116"/>
    </row>
    <row r="73" spans="1:104" x14ac:dyDescent="0.25">
      <c r="A73" s="51"/>
      <c r="B73" s="95" t="s">
        <v>78</v>
      </c>
      <c r="C73" s="244"/>
      <c r="D73" s="107">
        <v>80000</v>
      </c>
      <c r="E73" s="107">
        <f>D73-D74</f>
        <v>66666.666666666672</v>
      </c>
      <c r="F73" s="107">
        <f>E73-E74+F76</f>
        <v>131333.33333333334</v>
      </c>
      <c r="G73" s="107">
        <f>F73-F74+G76</f>
        <v>118000.33333333334</v>
      </c>
      <c r="H73" s="107">
        <f t="shared" ref="H73" si="21">G73-G74</f>
        <v>103250.29166666667</v>
      </c>
      <c r="I73" s="107">
        <f>H73-H74</f>
        <v>88500.25</v>
      </c>
      <c r="J73" s="107">
        <f>I73-I74</f>
        <v>73750.208333333328</v>
      </c>
      <c r="M73" s="116"/>
      <c r="N73" s="116"/>
      <c r="O73" s="116"/>
      <c r="P73" s="116"/>
      <c r="Q73" s="116"/>
      <c r="R73" s="116"/>
      <c r="S73" s="116"/>
      <c r="T73" s="116"/>
      <c r="U73" s="116"/>
      <c r="V73" s="116"/>
      <c r="W73" s="116"/>
      <c r="X73" s="116"/>
      <c r="Y73" s="116"/>
      <c r="Z73" s="116"/>
      <c r="AA73" s="116"/>
      <c r="AB73" s="116"/>
      <c r="AC73" s="116"/>
      <c r="AD73" s="116"/>
      <c r="AE73" s="116"/>
      <c r="AF73" s="116"/>
      <c r="AG73" s="116"/>
      <c r="AH73" s="116"/>
      <c r="AI73" s="116"/>
      <c r="AJ73" s="116"/>
      <c r="AK73" s="116"/>
      <c r="AL73" s="116"/>
      <c r="AM73" s="116"/>
      <c r="AN73" s="116"/>
      <c r="AO73" s="116"/>
      <c r="AP73" s="116"/>
      <c r="AQ73" s="116"/>
      <c r="AR73" s="116"/>
      <c r="AS73" s="116"/>
      <c r="AT73" s="116"/>
      <c r="AU73" s="116"/>
      <c r="AV73" s="116"/>
      <c r="AW73" s="116"/>
      <c r="AX73" s="116"/>
      <c r="AY73" s="116"/>
      <c r="AZ73" s="116"/>
      <c r="BA73" s="116"/>
      <c r="BB73" s="116"/>
      <c r="BC73" s="116"/>
      <c r="BD73" s="116"/>
      <c r="BE73" s="116"/>
      <c r="BF73" s="116"/>
      <c r="BG73" s="116"/>
      <c r="BH73" s="116"/>
      <c r="BI73" s="116"/>
      <c r="BJ73" s="116"/>
      <c r="BK73" s="116"/>
      <c r="BL73" s="116"/>
      <c r="BM73" s="116"/>
      <c r="BN73" s="116"/>
      <c r="BO73" s="116"/>
      <c r="BP73" s="116"/>
      <c r="BQ73" s="116"/>
      <c r="BR73" s="116"/>
      <c r="BS73" s="116"/>
      <c r="BT73" s="116"/>
      <c r="BU73" s="116"/>
      <c r="BV73" s="116"/>
      <c r="BW73" s="116"/>
      <c r="BX73" s="116"/>
      <c r="BY73" s="116"/>
      <c r="BZ73" s="116"/>
      <c r="CA73" s="116"/>
      <c r="CB73" s="116"/>
      <c r="CC73" s="116"/>
      <c r="CD73" s="116"/>
      <c r="CE73" s="116"/>
      <c r="CF73" s="116"/>
      <c r="CG73" s="116"/>
      <c r="CH73" s="116"/>
      <c r="CI73" s="116"/>
      <c r="CJ73" s="116"/>
      <c r="CK73" s="116"/>
      <c r="CL73" s="116"/>
      <c r="CM73" s="116"/>
      <c r="CN73" s="116"/>
      <c r="CO73" s="116"/>
      <c r="CP73" s="116"/>
      <c r="CQ73" s="116"/>
      <c r="CR73" s="116"/>
      <c r="CS73" s="116"/>
      <c r="CT73" s="116"/>
      <c r="CU73" s="116"/>
      <c r="CV73" s="116"/>
      <c r="CW73" s="116"/>
      <c r="CX73" s="116"/>
      <c r="CY73" s="116"/>
      <c r="CZ73" s="116"/>
    </row>
    <row r="74" spans="1:104" x14ac:dyDescent="0.25">
      <c r="A74" s="87" t="s">
        <v>48</v>
      </c>
      <c r="B74" s="82"/>
      <c r="C74" s="195"/>
      <c r="D74" s="164">
        <f>D73/6</f>
        <v>13333.333333333334</v>
      </c>
      <c r="E74" s="152">
        <f>E73/5</f>
        <v>13333.333333333334</v>
      </c>
      <c r="F74" s="152">
        <v>13333</v>
      </c>
      <c r="G74" s="152">
        <f>G73/8</f>
        <v>14750.041666666668</v>
      </c>
      <c r="H74" s="152">
        <f>H73/7</f>
        <v>14750.041666666668</v>
      </c>
      <c r="I74" s="152">
        <f>I73/6</f>
        <v>14750.041666666666</v>
      </c>
      <c r="J74" s="152">
        <f>J73/6</f>
        <v>12291.701388888889</v>
      </c>
      <c r="M74" s="116"/>
      <c r="N74" s="116"/>
      <c r="O74" s="116"/>
      <c r="P74" s="116"/>
      <c r="Q74" s="116"/>
      <c r="R74" s="116"/>
      <c r="S74" s="116"/>
      <c r="T74" s="116"/>
      <c r="U74" s="116"/>
      <c r="V74" s="116"/>
      <c r="W74" s="116"/>
      <c r="X74" s="116"/>
      <c r="Y74" s="116"/>
      <c r="Z74" s="116"/>
      <c r="AA74" s="116"/>
      <c r="AB74" s="116"/>
      <c r="AC74" s="116"/>
      <c r="AD74" s="116"/>
      <c r="AE74" s="116"/>
      <c r="AF74" s="116"/>
      <c r="AG74" s="116"/>
      <c r="AH74" s="116"/>
      <c r="AI74" s="116"/>
      <c r="AJ74" s="116"/>
      <c r="AK74" s="116"/>
      <c r="AL74" s="116"/>
      <c r="AM74" s="116"/>
      <c r="AN74" s="116"/>
      <c r="AO74" s="116"/>
      <c r="AP74" s="116"/>
      <c r="AQ74" s="116"/>
      <c r="AR74" s="116"/>
      <c r="AS74" s="116"/>
      <c r="AT74" s="116"/>
      <c r="AU74" s="116"/>
      <c r="AV74" s="116"/>
      <c r="AW74" s="116"/>
      <c r="AX74" s="116"/>
      <c r="AY74" s="116"/>
      <c r="AZ74" s="116"/>
      <c r="BA74" s="116"/>
      <c r="BB74" s="116"/>
      <c r="BC74" s="116"/>
      <c r="BD74" s="116"/>
      <c r="BE74" s="116"/>
      <c r="BF74" s="116"/>
      <c r="BG74" s="116"/>
      <c r="BH74" s="116"/>
      <c r="BI74" s="116"/>
      <c r="BJ74" s="116"/>
      <c r="BK74" s="116"/>
      <c r="BL74" s="116"/>
      <c r="BM74" s="116"/>
      <c r="BN74" s="116"/>
      <c r="BO74" s="116"/>
      <c r="BP74" s="116"/>
      <c r="BQ74" s="116"/>
      <c r="BR74" s="116"/>
      <c r="BS74" s="116"/>
      <c r="BT74" s="116"/>
      <c r="BU74" s="116"/>
      <c r="BV74" s="116"/>
      <c r="BW74" s="116"/>
      <c r="BX74" s="116"/>
      <c r="BY74" s="116"/>
      <c r="BZ74" s="116"/>
      <c r="CA74" s="116"/>
      <c r="CB74" s="116"/>
      <c r="CC74" s="116"/>
      <c r="CD74" s="116"/>
      <c r="CE74" s="116"/>
      <c r="CF74" s="116"/>
      <c r="CG74" s="116"/>
      <c r="CH74" s="116"/>
      <c r="CI74" s="116"/>
      <c r="CJ74" s="116"/>
      <c r="CK74" s="116"/>
      <c r="CL74" s="116"/>
      <c r="CM74" s="116"/>
      <c r="CN74" s="116"/>
      <c r="CO74" s="116"/>
      <c r="CP74" s="116"/>
      <c r="CQ74" s="116"/>
      <c r="CR74" s="116"/>
      <c r="CS74" s="116"/>
      <c r="CT74" s="116"/>
      <c r="CU74" s="116"/>
      <c r="CV74" s="116"/>
      <c r="CW74" s="116"/>
      <c r="CX74" s="116"/>
      <c r="CY74" s="116"/>
      <c r="CZ74" s="116"/>
    </row>
    <row r="75" spans="1:104" x14ac:dyDescent="0.25">
      <c r="A75" s="87" t="s">
        <v>49</v>
      </c>
      <c r="B75" s="82"/>
      <c r="C75" s="195"/>
      <c r="D75" s="249">
        <f>D73*0.05</f>
        <v>4000</v>
      </c>
      <c r="E75" s="243">
        <f t="shared" ref="E75:J75" si="22">E73*0.05</f>
        <v>3333.3333333333339</v>
      </c>
      <c r="F75" s="152">
        <f t="shared" si="22"/>
        <v>6566.6666666666679</v>
      </c>
      <c r="G75" s="152">
        <f>G73*0.05</f>
        <v>5900.0166666666673</v>
      </c>
      <c r="H75" s="152">
        <f t="shared" si="22"/>
        <v>5162.5145833333336</v>
      </c>
      <c r="I75" s="152">
        <f t="shared" si="22"/>
        <v>4425.0124999999998</v>
      </c>
      <c r="J75" s="152">
        <f t="shared" si="22"/>
        <v>3687.5104166666665</v>
      </c>
      <c r="M75" s="116"/>
      <c r="N75" s="116"/>
      <c r="O75" s="116"/>
      <c r="P75" s="116"/>
      <c r="Q75" s="116"/>
      <c r="R75" s="116"/>
      <c r="S75" s="116"/>
      <c r="T75" s="116"/>
      <c r="U75" s="116"/>
      <c r="V75" s="116"/>
      <c r="W75" s="116"/>
      <c r="X75" s="116"/>
      <c r="Y75" s="116"/>
      <c r="Z75" s="116"/>
      <c r="AA75" s="116"/>
      <c r="AB75" s="116"/>
      <c r="AC75" s="116"/>
      <c r="AD75" s="116"/>
      <c r="AE75" s="116"/>
      <c r="AF75" s="116"/>
      <c r="AG75" s="116"/>
      <c r="AH75" s="116"/>
      <c r="AI75" s="116"/>
      <c r="AJ75" s="116"/>
      <c r="AK75" s="116"/>
      <c r="AL75" s="116"/>
      <c r="AM75" s="116"/>
      <c r="AN75" s="116"/>
      <c r="AO75" s="116"/>
      <c r="AP75" s="116"/>
      <c r="AQ75" s="116"/>
      <c r="AR75" s="116"/>
      <c r="AS75" s="116"/>
      <c r="AT75" s="116"/>
      <c r="AU75" s="116"/>
      <c r="AV75" s="116"/>
      <c r="AW75" s="116"/>
      <c r="AX75" s="116"/>
      <c r="AY75" s="116"/>
      <c r="AZ75" s="116"/>
      <c r="BA75" s="116"/>
      <c r="BB75" s="116"/>
      <c r="BC75" s="116"/>
      <c r="BD75" s="116"/>
      <c r="BE75" s="116"/>
      <c r="BF75" s="116"/>
      <c r="BG75" s="116"/>
      <c r="BH75" s="116"/>
      <c r="BI75" s="116"/>
      <c r="BJ75" s="116"/>
      <c r="BK75" s="116"/>
      <c r="BL75" s="116"/>
      <c r="BM75" s="116"/>
      <c r="BN75" s="116"/>
      <c r="BO75" s="116"/>
      <c r="BP75" s="116"/>
      <c r="BQ75" s="116"/>
      <c r="BR75" s="116"/>
      <c r="BS75" s="116"/>
      <c r="BT75" s="116"/>
      <c r="BU75" s="116"/>
      <c r="BV75" s="116"/>
      <c r="BW75" s="116"/>
      <c r="BX75" s="116"/>
      <c r="BY75" s="116"/>
      <c r="BZ75" s="116"/>
      <c r="CA75" s="116"/>
      <c r="CB75" s="116"/>
      <c r="CC75" s="116"/>
      <c r="CD75" s="116"/>
      <c r="CE75" s="116"/>
      <c r="CF75" s="116"/>
      <c r="CG75" s="116"/>
      <c r="CH75" s="116"/>
      <c r="CI75" s="116"/>
      <c r="CJ75" s="116"/>
      <c r="CK75" s="116"/>
      <c r="CL75" s="116"/>
      <c r="CM75" s="116"/>
      <c r="CN75" s="116"/>
      <c r="CO75" s="116"/>
      <c r="CP75" s="116"/>
      <c r="CQ75" s="116"/>
      <c r="CR75" s="116"/>
      <c r="CS75" s="116"/>
      <c r="CT75" s="116"/>
      <c r="CU75" s="116"/>
      <c r="CV75" s="116"/>
      <c r="CW75" s="116"/>
      <c r="CX75" s="116"/>
      <c r="CY75" s="116"/>
      <c r="CZ75" s="116"/>
    </row>
    <row r="76" spans="1:104" x14ac:dyDescent="0.25">
      <c r="A76" s="12" t="s">
        <v>50</v>
      </c>
      <c r="B76" s="101"/>
      <c r="C76" s="195"/>
      <c r="D76" s="250"/>
      <c r="E76" s="152"/>
      <c r="F76" s="152">
        <f>F68-F70</f>
        <v>78000</v>
      </c>
      <c r="G76" s="152">
        <f>G68-G70</f>
        <v>0</v>
      </c>
      <c r="H76" s="152"/>
      <c r="I76" s="152"/>
      <c r="J76" s="152"/>
      <c r="M76" s="116"/>
      <c r="N76" s="116"/>
      <c r="O76" s="116"/>
      <c r="P76" s="116"/>
      <c r="Q76" s="116"/>
      <c r="R76" s="116"/>
      <c r="S76" s="116"/>
      <c r="T76" s="116"/>
      <c r="U76" s="116"/>
      <c r="V76" s="116"/>
      <c r="W76" s="116"/>
      <c r="X76" s="116"/>
      <c r="Y76" s="116"/>
      <c r="Z76" s="116"/>
      <c r="AA76" s="116"/>
      <c r="AB76" s="116"/>
      <c r="AC76" s="116"/>
      <c r="AD76" s="116"/>
      <c r="AE76" s="116"/>
      <c r="AF76" s="116"/>
      <c r="AG76" s="116"/>
      <c r="AH76" s="116"/>
      <c r="AI76" s="116"/>
      <c r="AJ76" s="116"/>
      <c r="AK76" s="116"/>
      <c r="AL76" s="116"/>
      <c r="AM76" s="116"/>
      <c r="AN76" s="116"/>
      <c r="AO76" s="116"/>
      <c r="AP76" s="116"/>
      <c r="AQ76" s="116"/>
      <c r="AR76" s="116"/>
      <c r="AS76" s="116"/>
      <c r="AT76" s="116"/>
      <c r="AU76" s="116"/>
      <c r="AV76" s="116"/>
      <c r="AW76" s="116"/>
      <c r="AX76" s="116"/>
      <c r="AY76" s="116"/>
      <c r="AZ76" s="116"/>
      <c r="BA76" s="116"/>
      <c r="BB76" s="116"/>
      <c r="BC76" s="116"/>
      <c r="BD76" s="116"/>
      <c r="BE76" s="116"/>
      <c r="BF76" s="116"/>
      <c r="BG76" s="116"/>
      <c r="BH76" s="116"/>
      <c r="BI76" s="116"/>
      <c r="BJ76" s="116"/>
      <c r="BK76" s="116"/>
      <c r="BL76" s="116"/>
      <c r="BM76" s="116"/>
      <c r="BN76" s="116"/>
      <c r="BO76" s="116"/>
      <c r="BP76" s="116"/>
      <c r="BQ76" s="116"/>
      <c r="BR76" s="116"/>
      <c r="BS76" s="116"/>
      <c r="BT76" s="116"/>
      <c r="BU76" s="116"/>
      <c r="BV76" s="116"/>
      <c r="BW76" s="116"/>
      <c r="BX76" s="116"/>
      <c r="BY76" s="116"/>
      <c r="BZ76" s="116"/>
      <c r="CA76" s="116"/>
      <c r="CB76" s="116"/>
      <c r="CC76" s="116"/>
      <c r="CD76" s="116"/>
      <c r="CE76" s="116"/>
      <c r="CF76" s="116"/>
      <c r="CG76" s="116"/>
      <c r="CH76" s="116"/>
      <c r="CI76" s="116"/>
      <c r="CJ76" s="116"/>
      <c r="CK76" s="116"/>
      <c r="CL76" s="116"/>
      <c r="CM76" s="116"/>
      <c r="CN76" s="116"/>
      <c r="CO76" s="116"/>
      <c r="CP76" s="116"/>
      <c r="CQ76" s="116"/>
      <c r="CR76" s="116"/>
      <c r="CS76" s="116"/>
      <c r="CT76" s="116"/>
      <c r="CU76" s="116"/>
      <c r="CV76" s="116"/>
      <c r="CW76" s="116"/>
      <c r="CX76" s="116"/>
      <c r="CY76" s="116"/>
      <c r="CZ76" s="116"/>
    </row>
    <row r="77" spans="1:104" x14ac:dyDescent="0.25">
      <c r="B77" s="96" t="s">
        <v>51</v>
      </c>
      <c r="C77" s="196"/>
      <c r="D77" s="248">
        <f>D75+D74</f>
        <v>17333.333333333336</v>
      </c>
      <c r="E77" s="89">
        <f>E74+E75</f>
        <v>16666.666666666668</v>
      </c>
      <c r="F77" s="89">
        <f t="shared" ref="F77:J77" si="23">F74+F75</f>
        <v>19899.666666666668</v>
      </c>
      <c r="G77" s="89">
        <f>G74+G75</f>
        <v>20650.058333333334</v>
      </c>
      <c r="H77" s="89">
        <f t="shared" si="23"/>
        <v>19912.556250000001</v>
      </c>
      <c r="I77" s="89">
        <f t="shared" si="23"/>
        <v>19175.054166666665</v>
      </c>
      <c r="J77" s="89">
        <f t="shared" si="23"/>
        <v>15979.211805555555</v>
      </c>
      <c r="M77" s="116"/>
      <c r="N77" s="116"/>
      <c r="O77" s="116"/>
      <c r="P77" s="116"/>
      <c r="Q77" s="116"/>
      <c r="R77" s="116"/>
      <c r="S77" s="116"/>
      <c r="T77" s="116"/>
      <c r="U77" s="116"/>
      <c r="V77" s="116"/>
      <c r="W77" s="116"/>
      <c r="X77" s="116"/>
      <c r="Y77" s="116"/>
      <c r="Z77" s="116"/>
      <c r="AA77" s="116"/>
      <c r="AB77" s="116"/>
      <c r="AC77" s="116"/>
      <c r="AD77" s="116"/>
      <c r="AE77" s="116"/>
      <c r="AF77" s="116"/>
      <c r="AG77" s="116"/>
      <c r="AH77" s="116"/>
      <c r="AI77" s="116"/>
      <c r="AJ77" s="116"/>
      <c r="AK77" s="116"/>
      <c r="AL77" s="116"/>
      <c r="AM77" s="116"/>
      <c r="AN77" s="116"/>
      <c r="AO77" s="116"/>
      <c r="AP77" s="116"/>
      <c r="AQ77" s="116"/>
      <c r="AR77" s="116"/>
      <c r="AS77" s="116"/>
      <c r="AT77" s="116"/>
      <c r="AU77" s="116"/>
      <c r="AV77" s="116"/>
      <c r="AW77" s="116"/>
      <c r="AX77" s="116"/>
      <c r="AY77" s="116"/>
      <c r="AZ77" s="116"/>
      <c r="BA77" s="116"/>
      <c r="BB77" s="116"/>
      <c r="BC77" s="116"/>
      <c r="BD77" s="116"/>
      <c r="BE77" s="116"/>
      <c r="BF77" s="116"/>
      <c r="BG77" s="116"/>
      <c r="BH77" s="116"/>
      <c r="BI77" s="116"/>
      <c r="BJ77" s="116"/>
      <c r="BK77" s="116"/>
      <c r="BL77" s="116"/>
      <c r="BM77" s="116"/>
      <c r="BN77" s="116"/>
      <c r="BO77" s="116"/>
      <c r="BP77" s="116"/>
      <c r="BQ77" s="116"/>
      <c r="BR77" s="116"/>
      <c r="BS77" s="116"/>
      <c r="BT77" s="116"/>
      <c r="BU77" s="116"/>
      <c r="BV77" s="116"/>
      <c r="BW77" s="116"/>
      <c r="BX77" s="116"/>
      <c r="BY77" s="116"/>
      <c r="BZ77" s="116"/>
      <c r="CA77" s="116"/>
      <c r="CB77" s="116"/>
      <c r="CC77" s="116"/>
      <c r="CD77" s="116"/>
      <c r="CE77" s="116"/>
      <c r="CF77" s="116"/>
      <c r="CG77" s="116"/>
      <c r="CH77" s="116"/>
      <c r="CI77" s="116"/>
      <c r="CJ77" s="116"/>
      <c r="CK77" s="116"/>
      <c r="CL77" s="116"/>
      <c r="CM77" s="116"/>
      <c r="CN77" s="116"/>
      <c r="CO77" s="116"/>
      <c r="CP77" s="116"/>
      <c r="CQ77" s="116"/>
      <c r="CR77" s="116"/>
      <c r="CS77" s="116"/>
      <c r="CT77" s="116"/>
      <c r="CU77" s="116"/>
      <c r="CV77" s="116"/>
      <c r="CW77" s="116"/>
      <c r="CX77" s="116"/>
      <c r="CY77" s="116"/>
      <c r="CZ77" s="116"/>
    </row>
    <row r="78" spans="1:104" x14ac:dyDescent="0.25">
      <c r="A78" s="97"/>
      <c r="B78" s="82"/>
      <c r="C78" s="197"/>
      <c r="D78" s="99"/>
      <c r="E78" s="98"/>
      <c r="F78" s="98"/>
      <c r="G78" s="98"/>
      <c r="H78" s="98"/>
      <c r="I78" s="98"/>
      <c r="J78" s="98"/>
      <c r="M78" s="116"/>
      <c r="N78" s="116"/>
      <c r="O78" s="116"/>
      <c r="P78" s="116"/>
      <c r="Q78" s="116"/>
      <c r="R78" s="116"/>
      <c r="S78" s="116"/>
      <c r="T78" s="116"/>
      <c r="U78" s="116"/>
      <c r="V78" s="116"/>
      <c r="W78" s="116"/>
      <c r="X78" s="116"/>
      <c r="Y78" s="116"/>
      <c r="Z78" s="116"/>
      <c r="AA78" s="116"/>
      <c r="AB78" s="116"/>
      <c r="AC78" s="116"/>
      <c r="AD78" s="116"/>
      <c r="AE78" s="116"/>
      <c r="AF78" s="116"/>
      <c r="AG78" s="116"/>
      <c r="AH78" s="116"/>
      <c r="AI78" s="116"/>
      <c r="AJ78" s="116"/>
      <c r="AK78" s="116"/>
      <c r="AL78" s="116"/>
      <c r="AM78" s="116"/>
      <c r="AN78" s="116"/>
      <c r="AO78" s="116"/>
      <c r="AP78" s="116"/>
      <c r="AQ78" s="116"/>
      <c r="AR78" s="116"/>
      <c r="AS78" s="116"/>
      <c r="AT78" s="116"/>
      <c r="AU78" s="116"/>
      <c r="AV78" s="116"/>
      <c r="AW78" s="116"/>
      <c r="AX78" s="116"/>
      <c r="AY78" s="116"/>
      <c r="AZ78" s="116"/>
      <c r="BA78" s="116"/>
      <c r="BB78" s="116"/>
      <c r="BC78" s="116"/>
      <c r="BD78" s="116"/>
      <c r="BE78" s="116"/>
      <c r="BF78" s="116"/>
      <c r="BG78" s="116"/>
      <c r="BH78" s="116"/>
      <c r="BI78" s="116"/>
      <c r="BJ78" s="116"/>
      <c r="BK78" s="116"/>
      <c r="BL78" s="116"/>
      <c r="BM78" s="116"/>
      <c r="BN78" s="116"/>
      <c r="BO78" s="116"/>
      <c r="BP78" s="116"/>
      <c r="BQ78" s="116"/>
      <c r="BR78" s="116"/>
      <c r="BS78" s="116"/>
      <c r="BT78" s="116"/>
      <c r="BU78" s="116"/>
      <c r="BV78" s="116"/>
      <c r="BW78" s="116"/>
      <c r="BX78" s="116"/>
      <c r="BY78" s="116"/>
      <c r="BZ78" s="116"/>
      <c r="CA78" s="116"/>
      <c r="CB78" s="116"/>
      <c r="CC78" s="116"/>
      <c r="CD78" s="116"/>
      <c r="CE78" s="116"/>
      <c r="CF78" s="116"/>
      <c r="CG78" s="116"/>
      <c r="CH78" s="116"/>
      <c r="CI78" s="116"/>
      <c r="CJ78" s="116"/>
      <c r="CK78" s="116"/>
      <c r="CL78" s="116"/>
      <c r="CM78" s="116"/>
      <c r="CN78" s="116"/>
      <c r="CO78" s="116"/>
      <c r="CP78" s="116"/>
      <c r="CQ78" s="116"/>
      <c r="CR78" s="116"/>
      <c r="CS78" s="116"/>
      <c r="CT78" s="116"/>
      <c r="CU78" s="116"/>
      <c r="CV78" s="116"/>
      <c r="CW78" s="116"/>
      <c r="CX78" s="116"/>
      <c r="CY78" s="116"/>
      <c r="CZ78" s="116"/>
    </row>
    <row r="79" spans="1:104" x14ac:dyDescent="0.25">
      <c r="A79" t="s">
        <v>52</v>
      </c>
      <c r="C79" s="198">
        <v>0.2</v>
      </c>
      <c r="D79" s="165">
        <f>((D55+D62+D66)*0.7)*C79</f>
        <v>13762</v>
      </c>
      <c r="E79" s="165">
        <f>((E55+E62+E66)*0.7)*C79</f>
        <v>13207.6</v>
      </c>
      <c r="F79" s="166">
        <f>((F55+F62+F66)*0.7)*C79</f>
        <v>11712.567999999992</v>
      </c>
      <c r="G79" s="166">
        <f>((G55+G62+G66)*0.7)*C79</f>
        <v>11124.405039999996</v>
      </c>
      <c r="H79" s="166">
        <f>((H55+H62+H66)*0.7)*C79</f>
        <v>12496.797191199996</v>
      </c>
      <c r="I79" s="166">
        <f>((I55+I62+I66)*0.7)*C79</f>
        <v>11872.815106935999</v>
      </c>
      <c r="J79" s="166">
        <f>((J55+J62+J66)*0.7)*C79</f>
        <v>11230.113560144076</v>
      </c>
      <c r="M79" s="116"/>
      <c r="N79" s="116"/>
      <c r="O79" s="116"/>
      <c r="P79" s="116"/>
      <c r="Q79" s="116"/>
      <c r="R79" s="116"/>
      <c r="S79" s="116"/>
      <c r="T79" s="116"/>
      <c r="U79" s="116"/>
      <c r="V79" s="116"/>
      <c r="W79" s="116"/>
      <c r="X79" s="116"/>
      <c r="Y79" s="116"/>
      <c r="Z79" s="116"/>
      <c r="AA79" s="116"/>
      <c r="AB79" s="116"/>
      <c r="AC79" s="116"/>
      <c r="AD79" s="116"/>
      <c r="AE79" s="116"/>
      <c r="AF79" s="116"/>
      <c r="AG79" s="116"/>
      <c r="AH79" s="116"/>
      <c r="AI79" s="116"/>
      <c r="AJ79" s="116"/>
      <c r="AK79" s="116"/>
      <c r="AL79" s="116"/>
      <c r="AM79" s="116"/>
      <c r="AN79" s="116"/>
      <c r="AO79" s="116"/>
      <c r="AP79" s="116"/>
      <c r="AQ79" s="116"/>
      <c r="AR79" s="116"/>
      <c r="AS79" s="116"/>
      <c r="AT79" s="116"/>
      <c r="AU79" s="116"/>
      <c r="AV79" s="116"/>
      <c r="AW79" s="116"/>
      <c r="AX79" s="116"/>
      <c r="AY79" s="116"/>
      <c r="AZ79" s="116"/>
      <c r="BA79" s="116"/>
      <c r="BB79" s="116"/>
      <c r="BC79" s="116"/>
      <c r="BD79" s="116"/>
      <c r="BE79" s="116"/>
      <c r="BF79" s="116"/>
      <c r="BG79" s="116"/>
      <c r="BH79" s="116"/>
      <c r="BI79" s="116"/>
      <c r="BJ79" s="116"/>
      <c r="BK79" s="116"/>
      <c r="BL79" s="116"/>
      <c r="BM79" s="116"/>
      <c r="BN79" s="116"/>
      <c r="BO79" s="116"/>
      <c r="BP79" s="116"/>
      <c r="BQ79" s="116"/>
      <c r="BR79" s="116"/>
      <c r="BS79" s="116"/>
      <c r="BT79" s="116"/>
      <c r="BU79" s="116"/>
      <c r="BV79" s="116"/>
      <c r="BW79" s="116"/>
      <c r="BX79" s="116"/>
      <c r="BY79" s="116"/>
      <c r="BZ79" s="116"/>
      <c r="CA79" s="116"/>
      <c r="CB79" s="116"/>
      <c r="CC79" s="116"/>
      <c r="CD79" s="116"/>
      <c r="CE79" s="116"/>
      <c r="CF79" s="116"/>
      <c r="CG79" s="116"/>
      <c r="CH79" s="116"/>
      <c r="CI79" s="116"/>
      <c r="CJ79" s="116"/>
      <c r="CK79" s="116"/>
      <c r="CL79" s="116"/>
      <c r="CM79" s="116"/>
      <c r="CN79" s="116"/>
      <c r="CO79" s="116"/>
      <c r="CP79" s="116"/>
      <c r="CQ79" s="116"/>
      <c r="CR79" s="116"/>
      <c r="CS79" s="116"/>
      <c r="CT79" s="116"/>
      <c r="CU79" s="116"/>
      <c r="CV79" s="116"/>
      <c r="CW79" s="116"/>
      <c r="CX79" s="116"/>
      <c r="CY79" s="116"/>
      <c r="CZ79" s="116"/>
    </row>
    <row r="80" spans="1:104" ht="15.75" thickBot="1" x14ac:dyDescent="0.3">
      <c r="A80" s="69" t="s">
        <v>53</v>
      </c>
      <c r="B80" s="73"/>
      <c r="C80" s="199"/>
      <c r="D80" s="163">
        <f>3300*12</f>
        <v>39600</v>
      </c>
      <c r="E80" s="224">
        <f t="shared" ref="E80:J80" si="24">3300*12</f>
        <v>39600</v>
      </c>
      <c r="F80" s="225">
        <f t="shared" si="24"/>
        <v>39600</v>
      </c>
      <c r="G80" s="225">
        <f t="shared" si="24"/>
        <v>39600</v>
      </c>
      <c r="H80" s="225">
        <f t="shared" si="24"/>
        <v>39600</v>
      </c>
      <c r="I80" s="225">
        <f t="shared" si="24"/>
        <v>39600</v>
      </c>
      <c r="J80" s="226">
        <f t="shared" si="24"/>
        <v>39600</v>
      </c>
      <c r="M80" s="116"/>
      <c r="N80" s="116"/>
      <c r="O80" s="116"/>
      <c r="P80" s="116"/>
      <c r="Q80" s="116"/>
      <c r="R80" s="116"/>
      <c r="S80" s="116"/>
      <c r="T80" s="116"/>
      <c r="U80" s="116"/>
      <c r="V80" s="116"/>
      <c r="W80" s="116"/>
      <c r="X80" s="116"/>
      <c r="Y80" s="116"/>
      <c r="Z80" s="116"/>
      <c r="AA80" s="116"/>
      <c r="AB80" s="116"/>
      <c r="AC80" s="116"/>
      <c r="AD80" s="116"/>
      <c r="AE80" s="116"/>
      <c r="AF80" s="116"/>
      <c r="AG80" s="116"/>
      <c r="AH80" s="116"/>
      <c r="AI80" s="116"/>
      <c r="AJ80" s="116"/>
      <c r="AK80" s="116"/>
      <c r="AL80" s="116"/>
      <c r="AM80" s="116"/>
      <c r="AN80" s="116"/>
      <c r="AO80" s="116"/>
      <c r="AP80" s="116"/>
      <c r="AQ80" s="116"/>
      <c r="AR80" s="116"/>
      <c r="AS80" s="116"/>
      <c r="AT80" s="116"/>
      <c r="AU80" s="116"/>
      <c r="AV80" s="116"/>
      <c r="AW80" s="116"/>
      <c r="AX80" s="116"/>
      <c r="AY80" s="116"/>
      <c r="AZ80" s="116"/>
      <c r="BA80" s="116"/>
      <c r="BB80" s="116"/>
      <c r="BC80" s="116"/>
      <c r="BD80" s="116"/>
      <c r="BE80" s="116"/>
      <c r="BF80" s="116"/>
      <c r="BG80" s="116"/>
      <c r="BH80" s="116"/>
      <c r="BI80" s="116"/>
      <c r="BJ80" s="116"/>
      <c r="BK80" s="116"/>
      <c r="BL80" s="116"/>
      <c r="BM80" s="116"/>
      <c r="BN80" s="116"/>
      <c r="BO80" s="116"/>
      <c r="BP80" s="116"/>
      <c r="BQ80" s="116"/>
      <c r="BR80" s="116"/>
      <c r="BS80" s="116"/>
      <c r="BT80" s="116"/>
      <c r="BU80" s="116"/>
      <c r="BV80" s="116"/>
      <c r="BW80" s="116"/>
      <c r="BX80" s="116"/>
      <c r="BY80" s="116"/>
      <c r="BZ80" s="116"/>
      <c r="CA80" s="116"/>
      <c r="CB80" s="116"/>
      <c r="CC80" s="116"/>
      <c r="CD80" s="116"/>
      <c r="CE80" s="116"/>
      <c r="CF80" s="116"/>
      <c r="CG80" s="116"/>
      <c r="CH80" s="116"/>
      <c r="CI80" s="116"/>
      <c r="CJ80" s="116"/>
      <c r="CK80" s="116"/>
      <c r="CL80" s="116"/>
      <c r="CM80" s="116"/>
      <c r="CN80" s="116"/>
      <c r="CO80" s="116"/>
      <c r="CP80" s="116"/>
      <c r="CQ80" s="116"/>
      <c r="CR80" s="116"/>
      <c r="CS80" s="116"/>
      <c r="CT80" s="116"/>
      <c r="CU80" s="116"/>
      <c r="CV80" s="116"/>
      <c r="CW80" s="116"/>
      <c r="CX80" s="116"/>
      <c r="CY80" s="116"/>
      <c r="CZ80" s="116"/>
    </row>
    <row r="81" spans="1:104" x14ac:dyDescent="0.25">
      <c r="D81" s="102">
        <f>0-(D80+D79)</f>
        <v>-53362</v>
      </c>
      <c r="E81" s="102">
        <f>0-(E80+E79)</f>
        <v>-52807.6</v>
      </c>
      <c r="F81" s="102">
        <f t="shared" ref="F81:J81" si="25">0-(F80+F79)</f>
        <v>-51312.567999999992</v>
      </c>
      <c r="G81" s="102">
        <f t="shared" si="25"/>
        <v>-50724.405039999998</v>
      </c>
      <c r="H81" s="102">
        <f t="shared" si="25"/>
        <v>-52096.797191199992</v>
      </c>
      <c r="I81" s="102">
        <f t="shared" si="25"/>
        <v>-51472.815106936003</v>
      </c>
      <c r="J81" s="102">
        <f t="shared" si="25"/>
        <v>-50830.113560144076</v>
      </c>
      <c r="M81" s="116"/>
      <c r="N81" s="116"/>
      <c r="O81" s="116"/>
      <c r="P81" s="116"/>
      <c r="Q81" s="116"/>
      <c r="R81" s="116"/>
      <c r="S81" s="116"/>
      <c r="T81" s="116"/>
      <c r="U81" s="116"/>
      <c r="V81" s="116"/>
      <c r="W81" s="116"/>
      <c r="X81" s="116"/>
      <c r="Y81" s="116"/>
      <c r="Z81" s="116"/>
      <c r="AA81" s="116"/>
      <c r="AB81" s="116"/>
      <c r="AC81" s="116"/>
      <c r="AD81" s="116"/>
      <c r="AE81" s="116"/>
      <c r="AF81" s="116"/>
      <c r="AG81" s="116"/>
      <c r="AH81" s="116"/>
      <c r="AI81" s="116"/>
      <c r="AJ81" s="116"/>
      <c r="AK81" s="116"/>
      <c r="AL81" s="116"/>
      <c r="AM81" s="116"/>
      <c r="AN81" s="116"/>
      <c r="AO81" s="116"/>
      <c r="AP81" s="116"/>
      <c r="AQ81" s="116"/>
      <c r="AR81" s="116"/>
      <c r="AS81" s="116"/>
      <c r="AT81" s="116"/>
      <c r="AU81" s="116"/>
      <c r="AV81" s="116"/>
      <c r="AW81" s="116"/>
      <c r="AX81" s="116"/>
      <c r="AY81" s="116"/>
      <c r="AZ81" s="116"/>
      <c r="BA81" s="116"/>
      <c r="BB81" s="116"/>
      <c r="BC81" s="116"/>
      <c r="BD81" s="116"/>
      <c r="BE81" s="116"/>
      <c r="BF81" s="116"/>
      <c r="BG81" s="116"/>
      <c r="BH81" s="116"/>
      <c r="BI81" s="116"/>
      <c r="BJ81" s="116"/>
      <c r="BK81" s="116"/>
      <c r="BL81" s="116"/>
      <c r="BM81" s="116"/>
      <c r="BN81" s="116"/>
      <c r="BO81" s="116"/>
      <c r="BP81" s="116"/>
      <c r="BQ81" s="116"/>
      <c r="BR81" s="116"/>
      <c r="BS81" s="116"/>
      <c r="BT81" s="116"/>
      <c r="BU81" s="116"/>
      <c r="BV81" s="116"/>
      <c r="BW81" s="116"/>
      <c r="BX81" s="116"/>
      <c r="BY81" s="116"/>
      <c r="BZ81" s="116"/>
      <c r="CA81" s="116"/>
      <c r="CB81" s="116"/>
      <c r="CC81" s="116"/>
      <c r="CD81" s="116"/>
      <c r="CE81" s="116"/>
      <c r="CF81" s="116"/>
      <c r="CG81" s="116"/>
      <c r="CH81" s="116"/>
      <c r="CI81" s="116"/>
      <c r="CJ81" s="116"/>
      <c r="CK81" s="116"/>
      <c r="CL81" s="116"/>
      <c r="CM81" s="116"/>
      <c r="CN81" s="116"/>
      <c r="CO81" s="116"/>
      <c r="CP81" s="116"/>
      <c r="CQ81" s="116"/>
      <c r="CR81" s="116"/>
      <c r="CS81" s="116"/>
      <c r="CT81" s="116"/>
      <c r="CU81" s="116"/>
      <c r="CV81" s="116"/>
      <c r="CW81" s="116"/>
      <c r="CX81" s="116"/>
      <c r="CY81" s="116"/>
      <c r="CZ81" s="116"/>
    </row>
    <row r="82" spans="1:104" ht="15.75" thickBot="1" x14ac:dyDescent="0.3">
      <c r="D82" s="161"/>
      <c r="E82" s="161"/>
      <c r="F82" s="161"/>
      <c r="G82" s="161"/>
      <c r="H82" s="161"/>
      <c r="I82" s="161"/>
      <c r="J82" s="161"/>
      <c r="M82" s="116"/>
      <c r="N82" s="116"/>
      <c r="O82" s="116"/>
      <c r="P82" s="116"/>
      <c r="Q82" s="116"/>
      <c r="R82" s="116"/>
      <c r="S82" s="116"/>
      <c r="T82" s="116"/>
      <c r="U82" s="116"/>
      <c r="V82" s="116"/>
      <c r="W82" s="116"/>
      <c r="X82" s="116"/>
      <c r="Y82" s="116"/>
      <c r="Z82" s="116"/>
      <c r="AA82" s="116"/>
      <c r="AB82" s="116"/>
      <c r="AC82" s="116"/>
      <c r="AD82" s="116"/>
      <c r="AE82" s="116"/>
      <c r="AF82" s="116"/>
      <c r="AG82" s="116"/>
      <c r="AH82" s="116"/>
      <c r="AI82" s="116"/>
      <c r="AJ82" s="116"/>
      <c r="AK82" s="116"/>
      <c r="AL82" s="116"/>
      <c r="AM82" s="116"/>
      <c r="AN82" s="116"/>
      <c r="AO82" s="116"/>
      <c r="AP82" s="116"/>
      <c r="AQ82" s="116"/>
      <c r="AR82" s="116"/>
      <c r="AS82" s="116"/>
      <c r="AT82" s="116"/>
      <c r="AU82" s="116"/>
      <c r="AV82" s="116"/>
      <c r="AW82" s="116"/>
      <c r="AX82" s="116"/>
      <c r="AY82" s="116"/>
      <c r="AZ82" s="116"/>
      <c r="BA82" s="116"/>
      <c r="BB82" s="116"/>
      <c r="BC82" s="116"/>
      <c r="BD82" s="116"/>
      <c r="BE82" s="116"/>
      <c r="BF82" s="116"/>
      <c r="BG82" s="116"/>
      <c r="BH82" s="116"/>
      <c r="BI82" s="116"/>
      <c r="BJ82" s="116"/>
      <c r="BK82" s="116"/>
      <c r="BL82" s="116"/>
      <c r="BM82" s="116"/>
      <c r="BN82" s="116"/>
      <c r="BO82" s="116"/>
      <c r="BP82" s="116"/>
      <c r="BQ82" s="116"/>
      <c r="BR82" s="116"/>
      <c r="BS82" s="116"/>
      <c r="BT82" s="116"/>
      <c r="BU82" s="116"/>
      <c r="BV82" s="116"/>
      <c r="BW82" s="116"/>
      <c r="BX82" s="116"/>
      <c r="BY82" s="116"/>
      <c r="BZ82" s="116"/>
      <c r="CA82" s="116"/>
      <c r="CB82" s="116"/>
      <c r="CC82" s="116"/>
      <c r="CD82" s="116"/>
      <c r="CE82" s="116"/>
      <c r="CF82" s="116"/>
      <c r="CG82" s="116"/>
      <c r="CH82" s="116"/>
      <c r="CI82" s="116"/>
      <c r="CJ82" s="116"/>
      <c r="CK82" s="116"/>
      <c r="CL82" s="116"/>
      <c r="CM82" s="116"/>
      <c r="CN82" s="116"/>
      <c r="CO82" s="116"/>
      <c r="CP82" s="116"/>
      <c r="CQ82" s="116"/>
      <c r="CR82" s="116"/>
      <c r="CS82" s="116"/>
      <c r="CT82" s="116"/>
      <c r="CU82" s="116"/>
      <c r="CV82" s="116"/>
      <c r="CW82" s="116"/>
      <c r="CX82" s="116"/>
      <c r="CY82" s="116"/>
      <c r="CZ82" s="116"/>
    </row>
    <row r="83" spans="1:104" ht="30.75" thickTop="1" x14ac:dyDescent="0.25">
      <c r="A83" s="10" t="s">
        <v>54</v>
      </c>
      <c r="D83" s="160">
        <f>D55+D62+D66+D71-D77+D81</f>
        <v>27604.666666666657</v>
      </c>
      <c r="E83" s="160">
        <f>E55+E62+E66+E71-E77+E81</f>
        <v>4865.7333333333299</v>
      </c>
      <c r="F83" s="160">
        <f>F55+F62+F66+F71-F77+F81+F76</f>
        <v>12448.965333333297</v>
      </c>
      <c r="G83" s="160">
        <f>G55+G62+G66+G71-G77+G81+G76</f>
        <v>8085.5726266666315</v>
      </c>
      <c r="H83" s="160">
        <f>H55+H62+H66+H71-H77+H81</f>
        <v>17253.483638799982</v>
      </c>
      <c r="I83" s="160">
        <f>I55+I62+I66+I71-I77+I81</f>
        <v>14157.952918797324</v>
      </c>
      <c r="J83" s="160">
        <f>J55+J62+J66+J71-J77+J81</f>
        <v>13405.771492472348</v>
      </c>
      <c r="K83" s="252" t="s">
        <v>120</v>
      </c>
      <c r="M83" s="116"/>
      <c r="N83" s="116"/>
      <c r="O83" s="116"/>
      <c r="P83" s="116"/>
      <c r="Q83" s="116"/>
      <c r="R83" s="116"/>
      <c r="S83" s="116"/>
      <c r="T83" s="116"/>
      <c r="U83" s="116"/>
      <c r="V83" s="116"/>
      <c r="W83" s="116"/>
      <c r="X83" s="116"/>
      <c r="Y83" s="116"/>
      <c r="Z83" s="116"/>
      <c r="AA83" s="116"/>
      <c r="AB83" s="116"/>
      <c r="AC83" s="116"/>
      <c r="AD83" s="116"/>
      <c r="AE83" s="116"/>
      <c r="AF83" s="116"/>
      <c r="AG83" s="116"/>
      <c r="AH83" s="116"/>
      <c r="AI83" s="116"/>
      <c r="AJ83" s="116"/>
      <c r="AK83" s="116"/>
      <c r="AL83" s="116"/>
      <c r="AM83" s="116"/>
      <c r="AN83" s="116"/>
      <c r="AO83" s="116"/>
      <c r="AP83" s="116"/>
      <c r="AQ83" s="116"/>
      <c r="AR83" s="116"/>
      <c r="AS83" s="116"/>
      <c r="AT83" s="116"/>
      <c r="AU83" s="116"/>
      <c r="AV83" s="116"/>
      <c r="AW83" s="116"/>
      <c r="AX83" s="116"/>
      <c r="AY83" s="116"/>
      <c r="AZ83" s="116"/>
      <c r="BA83" s="116"/>
      <c r="BB83" s="116"/>
      <c r="BC83" s="116"/>
      <c r="BD83" s="116"/>
      <c r="BE83" s="116"/>
      <c r="BF83" s="116"/>
      <c r="BG83" s="116"/>
      <c r="BH83" s="116"/>
      <c r="BI83" s="116"/>
      <c r="BJ83" s="116"/>
      <c r="BK83" s="116"/>
      <c r="BL83" s="116"/>
      <c r="BM83" s="116"/>
      <c r="BN83" s="116"/>
      <c r="BO83" s="116"/>
      <c r="BP83" s="116"/>
      <c r="BQ83" s="116"/>
      <c r="BR83" s="116"/>
      <c r="BS83" s="116"/>
      <c r="BT83" s="116"/>
      <c r="BU83" s="116"/>
      <c r="BV83" s="116"/>
      <c r="BW83" s="116"/>
      <c r="BX83" s="116"/>
      <c r="BY83" s="116"/>
      <c r="BZ83" s="116"/>
      <c r="CA83" s="116"/>
      <c r="CB83" s="116"/>
      <c r="CC83" s="116"/>
      <c r="CD83" s="116"/>
      <c r="CE83" s="116"/>
      <c r="CF83" s="116"/>
      <c r="CG83" s="116"/>
      <c r="CH83" s="116"/>
      <c r="CI83" s="116"/>
      <c r="CJ83" s="116"/>
      <c r="CK83" s="116"/>
      <c r="CL83" s="116"/>
      <c r="CM83" s="116"/>
      <c r="CN83" s="116"/>
      <c r="CO83" s="116"/>
      <c r="CP83" s="116"/>
      <c r="CQ83" s="116"/>
      <c r="CR83" s="116"/>
      <c r="CS83" s="116"/>
      <c r="CT83" s="116"/>
      <c r="CU83" s="116"/>
      <c r="CV83" s="116"/>
      <c r="CW83" s="116"/>
      <c r="CX83" s="116"/>
      <c r="CY83" s="116"/>
      <c r="CZ83" s="116"/>
    </row>
    <row r="84" spans="1:104" hidden="1" x14ac:dyDescent="0.25">
      <c r="A84" s="108" t="s">
        <v>13</v>
      </c>
      <c r="B84" s="122" t="s">
        <v>55</v>
      </c>
      <c r="C84" s="200"/>
      <c r="D84" s="106">
        <f t="shared" ref="D84:J84" si="26">((D6+D21+D25+D33)*0.14)+((D9+D12+D17+D32+D60+D64+D69)*0.24)</f>
        <v>57558</v>
      </c>
      <c r="E84" s="106">
        <f t="shared" si="26"/>
        <v>67158</v>
      </c>
      <c r="F84" s="106">
        <f t="shared" si="26"/>
        <v>57558</v>
      </c>
      <c r="G84" s="106">
        <f t="shared" si="26"/>
        <v>57558</v>
      </c>
      <c r="H84" s="106">
        <f t="shared" si="26"/>
        <v>60196.200000000004</v>
      </c>
      <c r="I84" s="106">
        <f t="shared" si="26"/>
        <v>60196.200000000004</v>
      </c>
      <c r="J84" s="106">
        <f t="shared" si="26"/>
        <v>60196.200000000004</v>
      </c>
      <c r="M84" s="116"/>
      <c r="N84" s="116"/>
      <c r="O84" s="116"/>
      <c r="P84" s="116"/>
      <c r="Q84" s="116"/>
      <c r="R84" s="116"/>
      <c r="S84" s="116"/>
      <c r="T84" s="116"/>
      <c r="U84" s="116"/>
      <c r="V84" s="116"/>
      <c r="W84" s="116"/>
      <c r="X84" s="116"/>
      <c r="Y84" s="116"/>
      <c r="Z84" s="116"/>
      <c r="AA84" s="116"/>
      <c r="AB84" s="116"/>
      <c r="AC84" s="116"/>
      <c r="AD84" s="116"/>
      <c r="AE84" s="116"/>
      <c r="AF84" s="116"/>
      <c r="AG84" s="116"/>
      <c r="AH84" s="116"/>
      <c r="AI84" s="116"/>
      <c r="AJ84" s="116"/>
      <c r="AK84" s="116"/>
      <c r="AL84" s="116"/>
      <c r="AM84" s="116"/>
      <c r="AN84" s="116"/>
      <c r="AO84" s="116"/>
      <c r="AP84" s="116"/>
      <c r="AQ84" s="116"/>
      <c r="AR84" s="116"/>
      <c r="AS84" s="116"/>
      <c r="AT84" s="116"/>
      <c r="AU84" s="116"/>
      <c r="AV84" s="116"/>
      <c r="AW84" s="116"/>
      <c r="AX84" s="116"/>
      <c r="AY84" s="116"/>
      <c r="AZ84" s="116"/>
      <c r="BA84" s="116"/>
      <c r="BB84" s="116"/>
      <c r="BC84" s="116"/>
      <c r="BD84" s="116"/>
      <c r="BE84" s="116"/>
      <c r="BF84" s="116"/>
      <c r="BG84" s="116"/>
      <c r="BH84" s="116"/>
      <c r="BI84" s="116"/>
      <c r="BJ84" s="116"/>
      <c r="BK84" s="116"/>
      <c r="BL84" s="116"/>
      <c r="BM84" s="116"/>
      <c r="BN84" s="116"/>
      <c r="BO84" s="116"/>
      <c r="BP84" s="116"/>
      <c r="BQ84" s="116"/>
      <c r="BR84" s="116"/>
      <c r="BS84" s="116"/>
      <c r="BT84" s="116"/>
      <c r="BU84" s="116"/>
      <c r="BV84" s="116"/>
      <c r="BW84" s="116"/>
      <c r="BX84" s="116"/>
      <c r="BY84" s="116"/>
      <c r="BZ84" s="116"/>
      <c r="CA84" s="116"/>
      <c r="CB84" s="116"/>
      <c r="CC84" s="116"/>
      <c r="CD84" s="116"/>
      <c r="CE84" s="116"/>
      <c r="CF84" s="116"/>
      <c r="CG84" s="116"/>
      <c r="CH84" s="116"/>
      <c r="CI84" s="116"/>
      <c r="CJ84" s="116"/>
      <c r="CK84" s="116"/>
      <c r="CL84" s="116"/>
      <c r="CM84" s="116"/>
      <c r="CN84" s="116"/>
      <c r="CO84" s="116"/>
      <c r="CP84" s="116"/>
      <c r="CQ84" s="116"/>
      <c r="CR84" s="116"/>
      <c r="CS84" s="116"/>
      <c r="CT84" s="116"/>
      <c r="CU84" s="116"/>
      <c r="CV84" s="116"/>
      <c r="CW84" s="116"/>
      <c r="CX84" s="116"/>
      <c r="CY84" s="116"/>
      <c r="CZ84" s="116"/>
    </row>
    <row r="85" spans="1:104" s="26" customFormat="1" hidden="1" x14ac:dyDescent="0.25">
      <c r="A85" s="52" t="s">
        <v>30</v>
      </c>
      <c r="B85" s="123" t="s">
        <v>56</v>
      </c>
      <c r="C85" s="198"/>
      <c r="D85" s="105">
        <f>((D38+D40+D41+D42+D44+D47+D48+D49+D50+D61+D65+D68)*0.24)+((D39+D51)*0.14)+(D52*0.1)</f>
        <v>49128</v>
      </c>
      <c r="E85" s="105">
        <f>((E38+E40+E41+E42+E44+E47+E48+E49+E50+E61+E65+E68)*0.24)+((E39+E51)*0.14)+(E52*0.1)</f>
        <v>64478.399999999994</v>
      </c>
      <c r="F85" s="105">
        <f t="shared" ref="F85:J85" si="27">((F38+F40+F41+F42+F44+F47+F48+F49+F50+F61+F65+F68)*0.24)+((F39+F51)*0.14)+(F52*0.1)</f>
        <v>81441.312000000005</v>
      </c>
      <c r="G85" s="105">
        <f t="shared" si="27"/>
        <v>53649.591359999999</v>
      </c>
      <c r="H85" s="105">
        <f t="shared" si="27"/>
        <v>54688.119100799995</v>
      </c>
      <c r="I85" s="105">
        <f t="shared" si="27"/>
        <v>55757.802673824001</v>
      </c>
      <c r="J85" s="105">
        <f t="shared" si="27"/>
        <v>56859.576754038724</v>
      </c>
      <c r="K85" s="10"/>
      <c r="L85" s="10"/>
      <c r="M85" s="118"/>
      <c r="N85" s="118"/>
      <c r="O85" s="118"/>
      <c r="P85" s="118"/>
      <c r="Q85" s="118"/>
      <c r="R85" s="118"/>
      <c r="S85" s="118"/>
      <c r="T85" s="118"/>
      <c r="U85" s="118"/>
      <c r="V85" s="118"/>
      <c r="W85" s="118"/>
      <c r="X85" s="118"/>
      <c r="Y85" s="118"/>
      <c r="Z85" s="118"/>
      <c r="AA85" s="118"/>
      <c r="AB85" s="118"/>
      <c r="AC85" s="118"/>
      <c r="AD85" s="118"/>
      <c r="AE85" s="118"/>
      <c r="AF85" s="118"/>
      <c r="AG85" s="118"/>
      <c r="AH85" s="118"/>
      <c r="AI85" s="118"/>
      <c r="AJ85" s="118"/>
      <c r="AK85" s="118"/>
      <c r="AL85" s="118"/>
      <c r="AM85" s="118"/>
      <c r="AN85" s="118"/>
      <c r="AO85" s="118"/>
      <c r="AP85" s="118"/>
      <c r="AQ85" s="118"/>
      <c r="AR85" s="118"/>
      <c r="AS85" s="118"/>
      <c r="AT85" s="118"/>
      <c r="AU85" s="118"/>
      <c r="AV85" s="118"/>
      <c r="AW85" s="118"/>
      <c r="AX85" s="118"/>
      <c r="AY85" s="118"/>
      <c r="AZ85" s="118"/>
      <c r="BA85" s="118"/>
      <c r="BB85" s="118"/>
      <c r="BC85" s="118"/>
      <c r="BD85" s="118"/>
      <c r="BE85" s="118"/>
      <c r="BF85" s="118"/>
      <c r="BG85" s="118"/>
      <c r="BH85" s="118"/>
      <c r="BI85" s="118"/>
      <c r="BJ85" s="118"/>
      <c r="BK85" s="118"/>
      <c r="BL85" s="118"/>
      <c r="BM85" s="118"/>
      <c r="BN85" s="118"/>
      <c r="BO85" s="118"/>
      <c r="BP85" s="118"/>
      <c r="BQ85" s="118"/>
      <c r="BR85" s="118"/>
      <c r="BS85" s="118"/>
      <c r="BT85" s="118"/>
      <c r="BU85" s="118"/>
      <c r="BV85" s="118"/>
      <c r="BW85" s="118"/>
      <c r="BX85" s="118"/>
      <c r="BY85" s="118"/>
      <c r="BZ85" s="118"/>
      <c r="CA85" s="118"/>
      <c r="CB85" s="118"/>
      <c r="CC85" s="118"/>
      <c r="CD85" s="118"/>
      <c r="CE85" s="118"/>
      <c r="CF85" s="118"/>
      <c r="CG85" s="118"/>
      <c r="CH85" s="118"/>
      <c r="CI85" s="118"/>
      <c r="CJ85" s="118"/>
      <c r="CK85" s="118"/>
      <c r="CL85" s="118"/>
      <c r="CM85" s="118"/>
      <c r="CN85" s="118"/>
      <c r="CO85" s="118"/>
      <c r="CP85" s="118"/>
      <c r="CQ85" s="118"/>
      <c r="CR85" s="118"/>
      <c r="CS85" s="118"/>
      <c r="CT85" s="118"/>
      <c r="CU85" s="118"/>
      <c r="CV85" s="118"/>
      <c r="CW85" s="118"/>
      <c r="CX85" s="118"/>
      <c r="CY85" s="118"/>
      <c r="CZ85" s="118"/>
    </row>
    <row r="86" spans="1:104" hidden="1" x14ac:dyDescent="0.25">
      <c r="A86" s="5"/>
      <c r="B86" s="10" t="s">
        <v>57</v>
      </c>
      <c r="C86" s="193"/>
      <c r="D86" s="109">
        <f>D84-D85</f>
        <v>8430</v>
      </c>
      <c r="E86" s="109">
        <f t="shared" ref="E86:J86" si="28">E84-E85</f>
        <v>2679.6000000000058</v>
      </c>
      <c r="F86" s="109">
        <f t="shared" si="28"/>
        <v>-23883.312000000005</v>
      </c>
      <c r="G86" s="109">
        <f t="shared" si="28"/>
        <v>3908.4086400000015</v>
      </c>
      <c r="H86" s="109">
        <f t="shared" si="28"/>
        <v>5508.0808992000093</v>
      </c>
      <c r="I86" s="109">
        <f t="shared" si="28"/>
        <v>4438.3973261760038</v>
      </c>
      <c r="J86" s="109">
        <f t="shared" si="28"/>
        <v>3336.6232459612802</v>
      </c>
      <c r="R86" s="116"/>
      <c r="S86" s="116"/>
      <c r="T86" s="116"/>
      <c r="U86" s="116"/>
      <c r="V86" s="116"/>
      <c r="W86" s="116"/>
      <c r="X86" s="116"/>
      <c r="Y86" s="116"/>
      <c r="Z86" s="116"/>
      <c r="AA86" s="116"/>
      <c r="AB86" s="116"/>
      <c r="AC86" s="116"/>
      <c r="AD86" s="116"/>
      <c r="AE86" s="116"/>
      <c r="AF86" s="116"/>
      <c r="AG86" s="116"/>
      <c r="AH86" s="116"/>
      <c r="AI86" s="116"/>
      <c r="AJ86" s="116"/>
      <c r="AK86" s="116"/>
      <c r="AL86" s="116"/>
      <c r="AM86" s="116"/>
      <c r="AN86" s="116"/>
      <c r="AO86" s="116"/>
      <c r="AP86" s="116"/>
      <c r="AQ86" s="116"/>
      <c r="AR86" s="116"/>
      <c r="AS86" s="116"/>
      <c r="AT86" s="116"/>
      <c r="AU86" s="116"/>
      <c r="AV86" s="116"/>
      <c r="AW86" s="116"/>
      <c r="AX86" s="116"/>
      <c r="AY86" s="116"/>
      <c r="AZ86" s="116"/>
      <c r="BA86" s="116"/>
      <c r="BB86" s="116"/>
      <c r="BC86" s="116"/>
      <c r="BD86" s="116"/>
      <c r="BE86" s="116"/>
      <c r="BF86" s="116"/>
      <c r="BG86" s="116"/>
      <c r="BH86" s="116"/>
      <c r="BI86" s="116"/>
      <c r="BJ86" s="116"/>
      <c r="BK86" s="116"/>
      <c r="BL86" s="116"/>
      <c r="BM86" s="116"/>
      <c r="BN86" s="116"/>
      <c r="BO86" s="116"/>
      <c r="BP86" s="116"/>
      <c r="BQ86" s="116"/>
      <c r="BR86" s="116"/>
      <c r="BS86" s="116"/>
      <c r="BT86" s="116"/>
      <c r="BU86" s="116"/>
      <c r="BV86" s="116"/>
      <c r="BW86" s="116"/>
      <c r="BX86" s="116"/>
      <c r="BY86" s="116"/>
      <c r="BZ86" s="116"/>
      <c r="CA86" s="116"/>
      <c r="CB86" s="116"/>
      <c r="CC86" s="116"/>
      <c r="CD86" s="116"/>
      <c r="CE86" s="116"/>
      <c r="CF86" s="116"/>
      <c r="CG86" s="116"/>
      <c r="CH86" s="116"/>
      <c r="CI86" s="116"/>
      <c r="CJ86" s="116"/>
      <c r="CK86" s="116"/>
      <c r="CL86" s="116"/>
      <c r="CM86" s="116"/>
      <c r="CN86" s="116"/>
      <c r="CO86" s="116"/>
      <c r="CP86" s="116"/>
      <c r="CQ86" s="116"/>
      <c r="CR86" s="116"/>
      <c r="CS86" s="116"/>
      <c r="CT86" s="116"/>
      <c r="CU86" s="116"/>
      <c r="CV86" s="116"/>
      <c r="CW86" s="116"/>
      <c r="CX86" s="116"/>
      <c r="CY86" s="116"/>
      <c r="CZ86" s="116"/>
    </row>
    <row r="87" spans="1:104" hidden="1" x14ac:dyDescent="0.25">
      <c r="D87" s="29"/>
      <c r="R87" s="116"/>
      <c r="S87" s="116"/>
      <c r="T87" s="116"/>
      <c r="U87" s="116"/>
      <c r="V87" s="116"/>
      <c r="W87" s="116"/>
      <c r="X87" s="116"/>
      <c r="Y87" s="116"/>
      <c r="Z87" s="116"/>
      <c r="AA87" s="116"/>
      <c r="AB87" s="116"/>
      <c r="AC87" s="116"/>
      <c r="AD87" s="116"/>
      <c r="AE87" s="116"/>
      <c r="AF87" s="116"/>
      <c r="AG87" s="116"/>
      <c r="AH87" s="116"/>
      <c r="AI87" s="116"/>
      <c r="AJ87" s="116"/>
      <c r="AK87" s="116"/>
      <c r="AL87" s="116"/>
      <c r="AM87" s="116"/>
      <c r="AN87" s="116"/>
      <c r="AO87" s="116"/>
      <c r="AP87" s="116"/>
      <c r="AQ87" s="116"/>
      <c r="AR87" s="116"/>
      <c r="AS87" s="116"/>
      <c r="AT87" s="116"/>
      <c r="AU87" s="116"/>
      <c r="AV87" s="116"/>
      <c r="AW87" s="116"/>
      <c r="AX87" s="116"/>
      <c r="AY87" s="116"/>
      <c r="AZ87" s="116"/>
      <c r="BA87" s="116"/>
      <c r="BB87" s="116"/>
      <c r="BC87" s="116"/>
      <c r="BD87" s="116"/>
      <c r="BE87" s="116"/>
      <c r="BF87" s="116"/>
      <c r="BG87" s="116"/>
      <c r="BH87" s="116"/>
      <c r="BI87" s="116"/>
      <c r="BJ87" s="116"/>
      <c r="BK87" s="116"/>
      <c r="BL87" s="116"/>
      <c r="BM87" s="116"/>
      <c r="BN87" s="116"/>
      <c r="BO87" s="116"/>
      <c r="BP87" s="116"/>
      <c r="BQ87" s="116"/>
      <c r="BR87" s="116"/>
      <c r="BS87" s="116"/>
      <c r="BT87" s="116"/>
      <c r="BU87" s="116"/>
      <c r="BV87" s="116"/>
      <c r="BW87" s="116"/>
      <c r="BX87" s="116"/>
      <c r="BY87" s="116"/>
      <c r="BZ87" s="116"/>
      <c r="CA87" s="116"/>
      <c r="CB87" s="116"/>
      <c r="CC87" s="116"/>
      <c r="CD87" s="116"/>
      <c r="CE87" s="116"/>
      <c r="CF87" s="116"/>
      <c r="CG87" s="116"/>
      <c r="CH87" s="116"/>
      <c r="CI87" s="116"/>
      <c r="CJ87" s="116"/>
      <c r="CK87" s="116"/>
      <c r="CL87" s="116"/>
      <c r="CM87" s="116"/>
      <c r="CN87" s="116"/>
      <c r="CO87" s="116"/>
      <c r="CP87" s="116"/>
      <c r="CQ87" s="116"/>
      <c r="CR87" s="116"/>
      <c r="CS87" s="116"/>
      <c r="CT87" s="116"/>
      <c r="CU87" s="116"/>
      <c r="CV87" s="116"/>
      <c r="CW87" s="116"/>
      <c r="CX87" s="116"/>
      <c r="CY87" s="116"/>
      <c r="CZ87" s="116"/>
    </row>
    <row r="88" spans="1:104" ht="15.75" hidden="1" thickBot="1" x14ac:dyDescent="0.3">
      <c r="A88" s="74"/>
      <c r="B88" s="88" t="s">
        <v>58</v>
      </c>
      <c r="C88" s="190"/>
      <c r="D88" s="162">
        <f>D83-D86</f>
        <v>19174.666666666657</v>
      </c>
      <c r="E88" s="162">
        <f t="shared" ref="E88:J88" si="29">E83-E86</f>
        <v>2186.1333333333241</v>
      </c>
      <c r="F88" s="162">
        <f t="shared" si="29"/>
        <v>36332.277333333303</v>
      </c>
      <c r="G88" s="162">
        <f t="shared" si="29"/>
        <v>4177.1639866666301</v>
      </c>
      <c r="H88" s="162">
        <f t="shared" si="29"/>
        <v>11745.402739599973</v>
      </c>
      <c r="I88" s="162">
        <f t="shared" si="29"/>
        <v>9719.5555926213201</v>
      </c>
      <c r="J88" s="162">
        <f t="shared" si="29"/>
        <v>10069.148246511068</v>
      </c>
      <c r="R88" s="116"/>
      <c r="S88" s="116"/>
      <c r="T88" s="116"/>
      <c r="U88" s="116"/>
      <c r="V88" s="116"/>
      <c r="W88" s="116"/>
      <c r="X88" s="116"/>
      <c r="Y88" s="116"/>
      <c r="Z88" s="116"/>
      <c r="AA88" s="116"/>
      <c r="AB88" s="116"/>
      <c r="AC88" s="116"/>
      <c r="AD88" s="116"/>
      <c r="AE88" s="116"/>
      <c r="AF88" s="116"/>
      <c r="AG88" s="116"/>
      <c r="AH88" s="116"/>
      <c r="AI88" s="116"/>
      <c r="AJ88" s="116"/>
      <c r="AK88" s="116"/>
      <c r="AL88" s="116"/>
      <c r="AM88" s="116"/>
      <c r="AN88" s="116"/>
      <c r="AO88" s="116"/>
      <c r="AP88" s="116"/>
      <c r="AQ88" s="116"/>
      <c r="AR88" s="116"/>
      <c r="AS88" s="116"/>
      <c r="AT88" s="116"/>
      <c r="AU88" s="116"/>
      <c r="AV88" s="116"/>
      <c r="AW88" s="116"/>
      <c r="AX88" s="116"/>
      <c r="AY88" s="116"/>
      <c r="AZ88" s="116"/>
      <c r="BA88" s="116"/>
      <c r="BB88" s="116"/>
      <c r="BC88" s="116"/>
      <c r="BD88" s="116"/>
      <c r="BE88" s="116"/>
      <c r="BF88" s="116"/>
      <c r="BG88" s="116"/>
      <c r="BH88" s="116"/>
      <c r="BI88" s="116"/>
      <c r="BJ88" s="116"/>
      <c r="BK88" s="116"/>
      <c r="BL88" s="116"/>
      <c r="BM88" s="116"/>
      <c r="BN88" s="116"/>
      <c r="BO88" s="116"/>
      <c r="BP88" s="116"/>
      <c r="BQ88" s="116"/>
      <c r="BR88" s="116"/>
      <c r="BS88" s="116"/>
      <c r="BT88" s="116"/>
      <c r="BU88" s="116"/>
      <c r="BV88" s="116"/>
      <c r="BW88" s="116"/>
      <c r="BX88" s="116"/>
      <c r="BY88" s="116"/>
      <c r="BZ88" s="116"/>
      <c r="CA88" s="116"/>
      <c r="CB88" s="116"/>
      <c r="CC88" s="116"/>
      <c r="CD88" s="116"/>
      <c r="CE88" s="116"/>
      <c r="CF88" s="116"/>
      <c r="CG88" s="116"/>
      <c r="CH88" s="116"/>
      <c r="CI88" s="116"/>
      <c r="CJ88" s="116"/>
      <c r="CK88" s="116"/>
      <c r="CL88" s="116"/>
      <c r="CM88" s="116"/>
      <c r="CN88" s="116"/>
      <c r="CO88" s="116"/>
      <c r="CP88" s="116"/>
      <c r="CQ88" s="116"/>
      <c r="CR88" s="116"/>
      <c r="CS88" s="116"/>
      <c r="CT88" s="116"/>
      <c r="CU88" s="116"/>
      <c r="CV88" s="116"/>
      <c r="CW88" s="116"/>
      <c r="CX88" s="116"/>
      <c r="CY88" s="116"/>
      <c r="CZ88" s="116"/>
    </row>
    <row r="89" spans="1:104" hidden="1" x14ac:dyDescent="0.25">
      <c r="A89" s="51"/>
      <c r="B89" s="9"/>
      <c r="C89" s="201"/>
      <c r="D89" s="158"/>
      <c r="R89" s="116"/>
      <c r="S89" s="116"/>
      <c r="T89" s="116"/>
      <c r="U89" s="116"/>
      <c r="V89" s="116"/>
      <c r="W89" s="116"/>
      <c r="X89" s="116"/>
      <c r="Y89" s="116"/>
      <c r="Z89" s="116"/>
      <c r="AA89" s="116"/>
      <c r="AB89" s="116"/>
      <c r="AC89" s="116"/>
      <c r="AD89" s="116"/>
      <c r="AE89" s="116"/>
      <c r="AF89" s="116"/>
      <c r="AG89" s="116"/>
      <c r="AH89" s="116"/>
      <c r="AI89" s="116"/>
      <c r="AJ89" s="116"/>
      <c r="AK89" s="116"/>
      <c r="AL89" s="116"/>
      <c r="AM89" s="116"/>
      <c r="AN89" s="116"/>
      <c r="AO89" s="116"/>
      <c r="AP89" s="116"/>
      <c r="AQ89" s="116"/>
      <c r="AR89" s="116"/>
      <c r="AS89" s="116"/>
      <c r="AT89" s="116"/>
      <c r="AU89" s="116"/>
      <c r="AV89" s="116"/>
      <c r="AW89" s="116"/>
      <c r="AX89" s="116"/>
      <c r="AY89" s="116"/>
      <c r="AZ89" s="116"/>
      <c r="BA89" s="116"/>
      <c r="BB89" s="116"/>
      <c r="BC89" s="116"/>
      <c r="BD89" s="116"/>
      <c r="BE89" s="116"/>
      <c r="BF89" s="116"/>
      <c r="BG89" s="116"/>
      <c r="BH89" s="116"/>
      <c r="BI89" s="116"/>
      <c r="BJ89" s="116"/>
      <c r="BK89" s="116"/>
      <c r="BL89" s="116"/>
      <c r="BM89" s="116"/>
      <c r="BN89" s="116"/>
      <c r="BO89" s="116"/>
      <c r="BP89" s="116"/>
      <c r="BQ89" s="116"/>
      <c r="BR89" s="116"/>
      <c r="BS89" s="116"/>
      <c r="BT89" s="116"/>
      <c r="BU89" s="116"/>
      <c r="BV89" s="116"/>
      <c r="BW89" s="116"/>
      <c r="BX89" s="116"/>
      <c r="BY89" s="116"/>
      <c r="BZ89" s="116"/>
      <c r="CA89" s="116"/>
      <c r="CB89" s="116"/>
      <c r="CC89" s="116"/>
      <c r="CD89" s="116"/>
      <c r="CE89" s="116"/>
      <c r="CF89" s="116"/>
      <c r="CG89" s="116"/>
      <c r="CH89" s="116"/>
      <c r="CI89" s="116"/>
      <c r="CJ89" s="116"/>
      <c r="CK89" s="116"/>
      <c r="CL89" s="116"/>
      <c r="CM89" s="116"/>
      <c r="CN89" s="116"/>
      <c r="CO89" s="116"/>
      <c r="CP89" s="116"/>
      <c r="CQ89" s="116"/>
      <c r="CR89" s="116"/>
      <c r="CS89" s="116"/>
      <c r="CT89" s="116"/>
      <c r="CU89" s="116"/>
      <c r="CV89" s="116"/>
      <c r="CW89" s="116"/>
      <c r="CX89" s="116"/>
      <c r="CY89" s="116"/>
      <c r="CZ89" s="116"/>
    </row>
    <row r="90" spans="1:104" hidden="1" x14ac:dyDescent="0.25">
      <c r="A90" s="51"/>
      <c r="B90" s="84"/>
      <c r="C90" s="189"/>
      <c r="D90" s="110"/>
      <c r="E90" s="159"/>
      <c r="F90" s="159"/>
      <c r="G90" s="159"/>
      <c r="H90" s="159"/>
      <c r="I90" s="159"/>
      <c r="J90" s="159"/>
      <c r="R90" s="116"/>
      <c r="S90" s="116"/>
      <c r="T90" s="116"/>
      <c r="U90" s="116"/>
      <c r="V90" s="116"/>
      <c r="W90" s="116"/>
      <c r="X90" s="116"/>
      <c r="Y90" s="116"/>
      <c r="Z90" s="116"/>
      <c r="AA90" s="116"/>
      <c r="AB90" s="116"/>
      <c r="AC90" s="116"/>
      <c r="AD90" s="116"/>
      <c r="AE90" s="116"/>
      <c r="AF90" s="116"/>
      <c r="AG90" s="116"/>
      <c r="AH90" s="116"/>
      <c r="AI90" s="116"/>
      <c r="AJ90" s="116"/>
      <c r="AK90" s="116"/>
      <c r="AL90" s="116"/>
      <c r="AM90" s="116"/>
      <c r="AN90" s="116"/>
      <c r="AO90" s="116"/>
      <c r="AP90" s="116"/>
      <c r="AQ90" s="116"/>
      <c r="AR90" s="116"/>
      <c r="AS90" s="116"/>
      <c r="AT90" s="116"/>
      <c r="AU90" s="116"/>
      <c r="AV90" s="116"/>
      <c r="AW90" s="116"/>
      <c r="AX90" s="116"/>
      <c r="AY90" s="116"/>
      <c r="AZ90" s="116"/>
      <c r="BA90" s="116"/>
      <c r="BB90" s="116"/>
      <c r="BC90" s="116"/>
      <c r="BD90" s="116"/>
      <c r="BE90" s="116"/>
      <c r="BF90" s="116"/>
      <c r="BG90" s="116"/>
      <c r="BH90" s="116"/>
      <c r="BI90" s="116"/>
      <c r="BJ90" s="116"/>
      <c r="BK90" s="116"/>
      <c r="BL90" s="116"/>
      <c r="BM90" s="116"/>
      <c r="BN90" s="116"/>
      <c r="BO90" s="116"/>
      <c r="BP90" s="116"/>
      <c r="BQ90" s="116"/>
      <c r="BR90" s="116"/>
      <c r="BS90" s="116"/>
      <c r="BT90" s="116"/>
      <c r="BU90" s="116"/>
      <c r="BV90" s="116"/>
      <c r="BW90" s="116"/>
      <c r="BX90" s="116"/>
      <c r="BY90" s="116"/>
      <c r="BZ90" s="116"/>
      <c r="CA90" s="116"/>
      <c r="CB90" s="116"/>
      <c r="CC90" s="116"/>
      <c r="CD90" s="116"/>
      <c r="CE90" s="116"/>
      <c r="CF90" s="116"/>
      <c r="CG90" s="116"/>
      <c r="CH90" s="116"/>
      <c r="CI90" s="116"/>
      <c r="CJ90" s="116"/>
      <c r="CK90" s="116"/>
      <c r="CL90" s="116"/>
      <c r="CM90" s="116"/>
      <c r="CN90" s="116"/>
      <c r="CO90" s="116"/>
      <c r="CP90" s="116"/>
      <c r="CQ90" s="116"/>
      <c r="CR90" s="116"/>
      <c r="CS90" s="116"/>
      <c r="CT90" s="116"/>
      <c r="CU90" s="116"/>
      <c r="CV90" s="116"/>
      <c r="CW90" s="116"/>
      <c r="CX90" s="116"/>
      <c r="CY90" s="116"/>
      <c r="CZ90" s="116"/>
    </row>
    <row r="91" spans="1:104" ht="18.75" hidden="1" x14ac:dyDescent="0.3">
      <c r="A91" s="47"/>
      <c r="B91" s="114" t="s">
        <v>59</v>
      </c>
      <c r="C91" s="202"/>
      <c r="D91" s="49"/>
      <c r="E91" s="49"/>
      <c r="F91" s="49"/>
      <c r="G91" s="49"/>
      <c r="H91" s="49"/>
      <c r="I91" s="49"/>
      <c r="J91" s="49"/>
      <c r="R91" s="116"/>
      <c r="S91" s="116"/>
      <c r="T91" s="116"/>
      <c r="U91" s="116"/>
      <c r="V91" s="116"/>
      <c r="W91" s="116"/>
      <c r="X91" s="116"/>
      <c r="Y91" s="116"/>
      <c r="Z91" s="116"/>
      <c r="AA91" s="116"/>
      <c r="AB91" s="116"/>
      <c r="AC91" s="116"/>
      <c r="AD91" s="116"/>
      <c r="AE91" s="116"/>
      <c r="AF91" s="116"/>
      <c r="AG91" s="116"/>
      <c r="AH91" s="116"/>
      <c r="AI91" s="116"/>
      <c r="AJ91" s="116"/>
      <c r="AK91" s="116"/>
      <c r="AL91" s="116"/>
      <c r="AM91" s="116"/>
      <c r="AN91" s="116"/>
      <c r="AO91" s="116"/>
      <c r="AP91" s="116"/>
      <c r="AQ91" s="116"/>
      <c r="AR91" s="116"/>
      <c r="AS91" s="116"/>
      <c r="AT91" s="116"/>
      <c r="AU91" s="116"/>
      <c r="AV91" s="116"/>
      <c r="AW91" s="116"/>
      <c r="AX91" s="116"/>
      <c r="AY91" s="116"/>
      <c r="AZ91" s="116"/>
      <c r="BA91" s="116"/>
      <c r="BB91" s="116"/>
      <c r="BC91" s="116"/>
      <c r="BD91" s="116"/>
      <c r="BE91" s="116"/>
      <c r="BF91" s="116"/>
      <c r="BG91" s="116"/>
      <c r="BH91" s="116"/>
      <c r="BI91" s="116"/>
      <c r="BJ91" s="116"/>
      <c r="BK91" s="116"/>
      <c r="BL91" s="116"/>
      <c r="BM91" s="116"/>
      <c r="BN91" s="116"/>
      <c r="BO91" s="116"/>
      <c r="BP91" s="116"/>
      <c r="BQ91" s="116"/>
      <c r="BR91" s="116"/>
      <c r="BS91" s="116"/>
      <c r="BT91" s="116"/>
      <c r="BU91" s="116"/>
      <c r="BV91" s="116"/>
      <c r="BW91" s="116"/>
      <c r="BX91" s="116"/>
      <c r="BY91" s="116"/>
      <c r="BZ91" s="116"/>
      <c r="CA91" s="116"/>
      <c r="CB91" s="116"/>
      <c r="CC91" s="116"/>
      <c r="CD91" s="116"/>
      <c r="CE91" s="116"/>
      <c r="CF91" s="116"/>
      <c r="CG91" s="116"/>
      <c r="CH91" s="116"/>
      <c r="CI91" s="116"/>
      <c r="CJ91" s="116"/>
      <c r="CK91" s="116"/>
      <c r="CL91" s="116"/>
      <c r="CM91" s="116"/>
      <c r="CN91" s="116"/>
      <c r="CO91" s="116"/>
      <c r="CP91" s="116"/>
      <c r="CQ91" s="116"/>
      <c r="CR91" s="116"/>
      <c r="CS91" s="116"/>
      <c r="CT91" s="116"/>
      <c r="CU91" s="116"/>
      <c r="CV91" s="116"/>
      <c r="CW91" s="116"/>
      <c r="CX91" s="116"/>
      <c r="CY91" s="116"/>
      <c r="CZ91" s="116"/>
    </row>
    <row r="92" spans="1:104" hidden="1" x14ac:dyDescent="0.25">
      <c r="A92" s="52"/>
      <c r="B92" s="53"/>
      <c r="C92" s="189"/>
      <c r="D92" s="36"/>
      <c r="E92" s="36"/>
      <c r="F92" s="36"/>
      <c r="G92" s="36"/>
      <c r="H92" s="36"/>
      <c r="I92" s="36"/>
      <c r="J92" s="36"/>
      <c r="R92" s="116"/>
      <c r="S92" s="116"/>
      <c r="T92" s="116"/>
      <c r="U92" s="116"/>
      <c r="V92" s="116"/>
      <c r="W92" s="116"/>
      <c r="X92" s="116"/>
      <c r="Y92" s="116"/>
      <c r="Z92" s="116"/>
      <c r="AA92" s="116"/>
      <c r="AB92" s="116"/>
      <c r="AC92" s="116"/>
      <c r="AD92" s="116"/>
      <c r="AE92" s="116"/>
      <c r="AF92" s="116"/>
      <c r="AG92" s="116"/>
      <c r="AH92" s="116"/>
      <c r="AI92" s="116"/>
      <c r="AJ92" s="116"/>
      <c r="AK92" s="116"/>
      <c r="AL92" s="116"/>
      <c r="AM92" s="116"/>
      <c r="AN92" s="116"/>
      <c r="AO92" s="116"/>
      <c r="AP92" s="116"/>
      <c r="AQ92" s="116"/>
      <c r="AR92" s="116"/>
      <c r="AS92" s="116"/>
      <c r="AT92" s="116"/>
      <c r="AU92" s="116"/>
      <c r="AV92" s="116"/>
      <c r="AW92" s="116"/>
      <c r="AX92" s="116"/>
      <c r="AY92" s="116"/>
      <c r="AZ92" s="116"/>
      <c r="BA92" s="116"/>
      <c r="BB92" s="116"/>
      <c r="BC92" s="116"/>
      <c r="BD92" s="116"/>
      <c r="BE92" s="116"/>
      <c r="BF92" s="116"/>
      <c r="BG92" s="116"/>
      <c r="BH92" s="116"/>
      <c r="BI92" s="116"/>
      <c r="BJ92" s="116"/>
      <c r="BK92" s="116"/>
      <c r="BL92" s="116"/>
      <c r="BM92" s="116"/>
      <c r="BN92" s="116"/>
      <c r="BO92" s="116"/>
      <c r="BP92" s="116"/>
      <c r="BQ92" s="116"/>
      <c r="BR92" s="116"/>
      <c r="BS92" s="116"/>
      <c r="BT92" s="116"/>
      <c r="BU92" s="116"/>
      <c r="BV92" s="116"/>
      <c r="BW92" s="116"/>
      <c r="BX92" s="116"/>
      <c r="BY92" s="116"/>
      <c r="BZ92" s="116"/>
      <c r="CA92" s="116"/>
      <c r="CB92" s="116"/>
      <c r="CC92" s="116"/>
      <c r="CD92" s="116"/>
      <c r="CE92" s="116"/>
      <c r="CF92" s="116"/>
      <c r="CG92" s="116"/>
      <c r="CH92" s="116"/>
      <c r="CI92" s="116"/>
      <c r="CJ92" s="116"/>
      <c r="CK92" s="116"/>
      <c r="CL92" s="116"/>
      <c r="CM92" s="116"/>
      <c r="CN92" s="116"/>
      <c r="CO92" s="116"/>
      <c r="CP92" s="116"/>
      <c r="CQ92" s="116"/>
      <c r="CR92" s="116"/>
      <c r="CS92" s="116"/>
      <c r="CT92" s="116"/>
      <c r="CU92" s="116"/>
      <c r="CV92" s="116"/>
      <c r="CW92" s="116"/>
      <c r="CX92" s="116"/>
      <c r="CY92" s="116"/>
      <c r="CZ92" s="116"/>
    </row>
    <row r="93" spans="1:104" hidden="1" x14ac:dyDescent="0.25">
      <c r="A93" s="52"/>
      <c r="B93" s="53"/>
      <c r="C93" s="189"/>
      <c r="D93" s="36"/>
      <c r="E93" s="36"/>
      <c r="F93" s="36"/>
      <c r="G93" s="36"/>
      <c r="H93" s="36"/>
      <c r="I93" s="36"/>
      <c r="J93" s="36"/>
      <c r="R93" s="116"/>
      <c r="S93" s="116"/>
      <c r="T93" s="116"/>
      <c r="U93" s="116"/>
      <c r="V93" s="116"/>
      <c r="W93" s="116"/>
      <c r="X93" s="116"/>
      <c r="Y93" s="116"/>
      <c r="Z93" s="116"/>
      <c r="AA93" s="116"/>
      <c r="AB93" s="116"/>
      <c r="AC93" s="116"/>
      <c r="AD93" s="116"/>
      <c r="AE93" s="116"/>
      <c r="AF93" s="116"/>
      <c r="AG93" s="116"/>
      <c r="AH93" s="116"/>
      <c r="AI93" s="116"/>
      <c r="AJ93" s="116"/>
      <c r="AK93" s="116"/>
      <c r="AL93" s="116"/>
      <c r="AM93" s="116"/>
      <c r="AN93" s="116"/>
      <c r="AO93" s="116"/>
      <c r="AP93" s="116"/>
      <c r="AQ93" s="116"/>
      <c r="AR93" s="116"/>
      <c r="AS93" s="116"/>
      <c r="AT93" s="116"/>
      <c r="AU93" s="116"/>
      <c r="AV93" s="116"/>
      <c r="AW93" s="116"/>
      <c r="AX93" s="116"/>
      <c r="AY93" s="116"/>
      <c r="AZ93" s="116"/>
      <c r="BA93" s="116"/>
      <c r="BB93" s="116"/>
      <c r="BC93" s="116"/>
      <c r="BD93" s="116"/>
      <c r="BE93" s="116"/>
      <c r="BF93" s="116"/>
      <c r="BG93" s="116"/>
      <c r="BH93" s="116"/>
      <c r="BI93" s="116"/>
      <c r="BJ93" s="116"/>
      <c r="BK93" s="116"/>
      <c r="BL93" s="116"/>
      <c r="BM93" s="116"/>
      <c r="BN93" s="116"/>
      <c r="BO93" s="116"/>
      <c r="BP93" s="116"/>
      <c r="BQ93" s="116"/>
      <c r="BR93" s="116"/>
      <c r="BS93" s="116"/>
      <c r="BT93" s="116"/>
      <c r="BU93" s="116"/>
      <c r="BV93" s="116"/>
      <c r="BW93" s="116"/>
      <c r="BX93" s="116"/>
      <c r="BY93" s="116"/>
      <c r="BZ93" s="116"/>
      <c r="CA93" s="116"/>
      <c r="CB93" s="116"/>
      <c r="CC93" s="116"/>
      <c r="CD93" s="116"/>
      <c r="CE93" s="116"/>
      <c r="CF93" s="116"/>
      <c r="CG93" s="116"/>
      <c r="CH93" s="116"/>
      <c r="CI93" s="116"/>
      <c r="CJ93" s="116"/>
      <c r="CK93" s="116"/>
      <c r="CL93" s="116"/>
      <c r="CM93" s="116"/>
      <c r="CN93" s="116"/>
      <c r="CO93" s="116"/>
      <c r="CP93" s="116"/>
      <c r="CQ93" s="116"/>
      <c r="CR93" s="116"/>
      <c r="CS93" s="116"/>
      <c r="CT93" s="116"/>
      <c r="CU93" s="116"/>
      <c r="CV93" s="116"/>
      <c r="CW93" s="116"/>
      <c r="CX93" s="116"/>
      <c r="CY93" s="116"/>
      <c r="CZ93" s="116"/>
    </row>
    <row r="94" spans="1:104" hidden="1" x14ac:dyDescent="0.25">
      <c r="A94" s="10"/>
      <c r="B94" s="9"/>
      <c r="C94" s="203"/>
      <c r="D94" s="46"/>
      <c r="E94" s="45"/>
      <c r="F94" s="45"/>
      <c r="G94" s="45"/>
      <c r="H94" s="45"/>
      <c r="I94" s="45"/>
      <c r="J94" s="45"/>
      <c r="R94" s="116"/>
      <c r="S94" s="116"/>
      <c r="T94" s="116"/>
      <c r="U94" s="116"/>
      <c r="V94" s="116"/>
      <c r="W94" s="116"/>
      <c r="X94" s="116"/>
      <c r="Y94" s="116"/>
      <c r="Z94" s="116"/>
      <c r="AA94" s="116"/>
      <c r="AB94" s="116"/>
      <c r="AC94" s="116"/>
      <c r="AD94" s="116"/>
      <c r="AE94" s="116"/>
      <c r="AF94" s="116"/>
      <c r="AG94" s="116"/>
      <c r="AH94" s="116"/>
      <c r="AI94" s="116"/>
      <c r="AJ94" s="116"/>
      <c r="AK94" s="116"/>
      <c r="AL94" s="116"/>
      <c r="AM94" s="116"/>
      <c r="AN94" s="116"/>
      <c r="AO94" s="116"/>
      <c r="AP94" s="116"/>
      <c r="AQ94" s="116"/>
      <c r="AR94" s="116"/>
      <c r="AS94" s="116"/>
      <c r="AT94" s="116"/>
      <c r="AU94" s="116"/>
      <c r="AV94" s="116"/>
      <c r="AW94" s="116"/>
      <c r="AX94" s="116"/>
      <c r="AY94" s="116"/>
      <c r="AZ94" s="116"/>
      <c r="BA94" s="116"/>
      <c r="BB94" s="116"/>
      <c r="BC94" s="116"/>
      <c r="BD94" s="116"/>
      <c r="BE94" s="116"/>
      <c r="BF94" s="116"/>
      <c r="BG94" s="116"/>
      <c r="BH94" s="116"/>
      <c r="BI94" s="116"/>
      <c r="BJ94" s="116"/>
      <c r="BK94" s="116"/>
      <c r="BL94" s="116"/>
      <c r="BM94" s="116"/>
      <c r="BN94" s="116"/>
      <c r="BO94" s="116"/>
      <c r="BP94" s="116"/>
      <c r="BQ94" s="116"/>
      <c r="BR94" s="116"/>
      <c r="BS94" s="116"/>
      <c r="BT94" s="116"/>
      <c r="BU94" s="116"/>
      <c r="BV94" s="116"/>
      <c r="BW94" s="116"/>
      <c r="BX94" s="116"/>
      <c r="BY94" s="116"/>
      <c r="BZ94" s="116"/>
      <c r="CA94" s="116"/>
      <c r="CB94" s="116"/>
      <c r="CC94" s="116"/>
      <c r="CD94" s="116"/>
      <c r="CE94" s="116"/>
      <c r="CF94" s="116"/>
      <c r="CG94" s="116"/>
      <c r="CH94" s="116"/>
      <c r="CI94" s="116"/>
      <c r="CJ94" s="116"/>
      <c r="CK94" s="116"/>
      <c r="CL94" s="116"/>
      <c r="CM94" s="116"/>
      <c r="CN94" s="116"/>
      <c r="CO94" s="116"/>
      <c r="CP94" s="116"/>
      <c r="CQ94" s="116"/>
      <c r="CR94" s="116"/>
      <c r="CS94" s="116"/>
      <c r="CT94" s="116"/>
      <c r="CU94" s="116"/>
      <c r="CV94" s="116"/>
      <c r="CW94" s="116"/>
      <c r="CX94" s="116"/>
      <c r="CY94" s="116"/>
      <c r="CZ94" s="116"/>
    </row>
    <row r="95" spans="1:104" ht="18.75" hidden="1" x14ac:dyDescent="0.3">
      <c r="A95" s="47"/>
      <c r="B95" s="48"/>
      <c r="C95" s="202"/>
      <c r="D95" s="49"/>
      <c r="E95" s="49"/>
      <c r="F95" s="49"/>
      <c r="G95" s="49"/>
      <c r="H95" s="49"/>
      <c r="I95" s="49"/>
      <c r="J95" s="49"/>
      <c r="R95" s="116"/>
      <c r="S95" s="116"/>
      <c r="T95" s="116"/>
      <c r="U95" s="116"/>
      <c r="V95" s="116"/>
      <c r="W95" s="116"/>
      <c r="X95" s="116"/>
      <c r="Y95" s="116"/>
      <c r="Z95" s="116"/>
      <c r="AA95" s="116"/>
      <c r="AB95" s="116"/>
      <c r="AC95" s="116"/>
      <c r="AD95" s="116"/>
      <c r="AE95" s="116"/>
      <c r="AF95" s="116"/>
      <c r="AG95" s="116"/>
      <c r="AH95" s="116"/>
      <c r="AI95" s="116"/>
      <c r="AJ95" s="116"/>
      <c r="AK95" s="116"/>
      <c r="AL95" s="116"/>
      <c r="AM95" s="116"/>
      <c r="AN95" s="116"/>
      <c r="AO95" s="116"/>
      <c r="AP95" s="116"/>
      <c r="AQ95" s="116"/>
      <c r="AR95" s="116"/>
      <c r="AS95" s="116"/>
      <c r="AT95" s="116"/>
      <c r="AU95" s="116"/>
      <c r="AV95" s="116"/>
      <c r="AW95" s="116"/>
      <c r="AX95" s="116"/>
      <c r="AY95" s="116"/>
      <c r="AZ95" s="116"/>
      <c r="BA95" s="116"/>
      <c r="BB95" s="116"/>
      <c r="BC95" s="116"/>
      <c r="BD95" s="116"/>
      <c r="BE95" s="116"/>
      <c r="BF95" s="116"/>
      <c r="BG95" s="116"/>
      <c r="BH95" s="116"/>
      <c r="BI95" s="116"/>
      <c r="BJ95" s="116"/>
      <c r="BK95" s="116"/>
      <c r="BL95" s="116"/>
      <c r="BM95" s="116"/>
      <c r="BN95" s="116"/>
      <c r="BO95" s="116"/>
      <c r="BP95" s="116"/>
      <c r="BQ95" s="116"/>
      <c r="BR95" s="116"/>
      <c r="BS95" s="116"/>
      <c r="BT95" s="116"/>
      <c r="BU95" s="116"/>
      <c r="BV95" s="116"/>
      <c r="BW95" s="116"/>
      <c r="BX95" s="116"/>
      <c r="BY95" s="116"/>
      <c r="BZ95" s="116"/>
      <c r="CA95" s="116"/>
      <c r="CB95" s="116"/>
      <c r="CC95" s="116"/>
      <c r="CD95" s="116"/>
      <c r="CE95" s="116"/>
      <c r="CF95" s="116"/>
      <c r="CG95" s="116"/>
      <c r="CH95" s="116"/>
      <c r="CI95" s="116"/>
      <c r="CJ95" s="116"/>
      <c r="CK95" s="116"/>
      <c r="CL95" s="116"/>
      <c r="CM95" s="116"/>
      <c r="CN95" s="116"/>
      <c r="CO95" s="116"/>
      <c r="CP95" s="116"/>
      <c r="CQ95" s="116"/>
      <c r="CR95" s="116"/>
      <c r="CS95" s="116"/>
      <c r="CT95" s="116"/>
      <c r="CU95" s="116"/>
      <c r="CV95" s="116"/>
      <c r="CW95" s="116"/>
      <c r="CX95" s="116"/>
      <c r="CY95" s="116"/>
      <c r="CZ95" s="116"/>
    </row>
    <row r="96" spans="1:104" hidden="1" x14ac:dyDescent="0.25">
      <c r="A96" s="50"/>
      <c r="B96" s="38"/>
      <c r="C96" s="185"/>
      <c r="D96" s="39"/>
      <c r="E96" s="39"/>
      <c r="F96" s="39"/>
      <c r="G96" s="39"/>
      <c r="H96" s="39"/>
      <c r="I96" s="39"/>
      <c r="J96" s="39"/>
      <c r="R96" s="116"/>
      <c r="S96" s="116"/>
      <c r="T96" s="116"/>
      <c r="U96" s="116"/>
      <c r="V96" s="116"/>
      <c r="W96" s="116"/>
      <c r="X96" s="116"/>
      <c r="Y96" s="116"/>
      <c r="Z96" s="116"/>
      <c r="AA96" s="116"/>
      <c r="AB96" s="116"/>
      <c r="AC96" s="116"/>
      <c r="AD96" s="116"/>
      <c r="AE96" s="116"/>
      <c r="AF96" s="116"/>
      <c r="AG96" s="116"/>
      <c r="AH96" s="116"/>
      <c r="AI96" s="116"/>
      <c r="AJ96" s="116"/>
      <c r="AK96" s="116"/>
      <c r="AL96" s="116"/>
      <c r="AM96" s="116"/>
      <c r="AN96" s="116"/>
      <c r="AO96" s="116"/>
      <c r="AP96" s="116"/>
      <c r="AQ96" s="116"/>
      <c r="AR96" s="116"/>
      <c r="AS96" s="116"/>
      <c r="AT96" s="116"/>
      <c r="AU96" s="116"/>
      <c r="AV96" s="116"/>
      <c r="AW96" s="116"/>
      <c r="AX96" s="116"/>
      <c r="AY96" s="116"/>
      <c r="AZ96" s="116"/>
      <c r="BA96" s="116"/>
      <c r="BB96" s="116"/>
      <c r="BC96" s="116"/>
      <c r="BD96" s="116"/>
      <c r="BE96" s="116"/>
      <c r="BF96" s="116"/>
      <c r="BG96" s="116"/>
      <c r="BH96" s="116"/>
      <c r="BI96" s="116"/>
      <c r="BJ96" s="116"/>
      <c r="BK96" s="116"/>
      <c r="BL96" s="116"/>
      <c r="BM96" s="116"/>
      <c r="BN96" s="116"/>
      <c r="BO96" s="116"/>
      <c r="BP96" s="116"/>
      <c r="BQ96" s="116"/>
      <c r="BR96" s="116"/>
      <c r="BS96" s="116"/>
      <c r="BT96" s="116"/>
      <c r="BU96" s="116"/>
      <c r="BV96" s="116"/>
      <c r="BW96" s="116"/>
      <c r="BX96" s="116"/>
      <c r="BY96" s="116"/>
      <c r="BZ96" s="116"/>
      <c r="CA96" s="116"/>
      <c r="CB96" s="116"/>
      <c r="CC96" s="116"/>
      <c r="CD96" s="116"/>
      <c r="CE96" s="116"/>
      <c r="CF96" s="116"/>
      <c r="CG96" s="116"/>
      <c r="CH96" s="116"/>
      <c r="CI96" s="116"/>
      <c r="CJ96" s="116"/>
      <c r="CK96" s="116"/>
      <c r="CL96" s="116"/>
      <c r="CM96" s="116"/>
      <c r="CN96" s="116"/>
      <c r="CO96" s="116"/>
      <c r="CP96" s="116"/>
      <c r="CQ96" s="116"/>
      <c r="CR96" s="116"/>
      <c r="CS96" s="116"/>
      <c r="CT96" s="116"/>
      <c r="CU96" s="116"/>
      <c r="CV96" s="116"/>
      <c r="CW96" s="116"/>
      <c r="CX96" s="116"/>
      <c r="CY96" s="116"/>
      <c r="CZ96" s="116"/>
    </row>
    <row r="97" spans="1:104" hidden="1" x14ac:dyDescent="0.25">
      <c r="A97" s="2"/>
      <c r="B97" s="9"/>
      <c r="C97" s="189"/>
      <c r="D97" s="34"/>
      <c r="E97" s="34"/>
      <c r="F97" s="34"/>
      <c r="G97" s="34"/>
      <c r="H97" s="34"/>
      <c r="I97" s="34"/>
      <c r="J97" s="34"/>
      <c r="R97" s="116"/>
      <c r="S97" s="116"/>
      <c r="T97" s="116"/>
      <c r="U97" s="116"/>
      <c r="V97" s="116"/>
      <c r="W97" s="116"/>
      <c r="X97" s="116"/>
      <c r="Y97" s="116"/>
      <c r="Z97" s="116"/>
      <c r="AA97" s="116"/>
      <c r="AB97" s="116"/>
      <c r="AC97" s="116"/>
      <c r="AD97" s="116"/>
      <c r="AE97" s="116"/>
      <c r="AF97" s="116"/>
      <c r="AG97" s="116"/>
      <c r="AH97" s="116"/>
      <c r="AI97" s="116"/>
      <c r="AJ97" s="116"/>
      <c r="AK97" s="116"/>
      <c r="AL97" s="116"/>
      <c r="AM97" s="116"/>
      <c r="AN97" s="116"/>
      <c r="AO97" s="116"/>
      <c r="AP97" s="116"/>
      <c r="AQ97" s="116"/>
      <c r="AR97" s="116"/>
      <c r="AS97" s="116"/>
      <c r="AT97" s="116"/>
      <c r="AU97" s="116"/>
      <c r="AV97" s="116"/>
      <c r="AW97" s="116"/>
      <c r="AX97" s="116"/>
      <c r="AY97" s="116"/>
      <c r="AZ97" s="116"/>
      <c r="BA97" s="116"/>
      <c r="BB97" s="116"/>
      <c r="BC97" s="116"/>
      <c r="BD97" s="116"/>
      <c r="BE97" s="116"/>
      <c r="BF97" s="116"/>
      <c r="BG97" s="116"/>
      <c r="BH97" s="116"/>
      <c r="BI97" s="116"/>
      <c r="BJ97" s="116"/>
      <c r="BK97" s="116"/>
      <c r="BL97" s="116"/>
      <c r="BM97" s="116"/>
      <c r="BN97" s="116"/>
      <c r="BO97" s="116"/>
      <c r="BP97" s="116"/>
      <c r="BQ97" s="116"/>
      <c r="BR97" s="116"/>
      <c r="BS97" s="116"/>
      <c r="BT97" s="116"/>
      <c r="BU97" s="116"/>
      <c r="BV97" s="116"/>
      <c r="BW97" s="116"/>
      <c r="BX97" s="116"/>
      <c r="BY97" s="116"/>
      <c r="BZ97" s="116"/>
      <c r="CA97" s="116"/>
      <c r="CB97" s="116"/>
      <c r="CC97" s="116"/>
      <c r="CD97" s="116"/>
      <c r="CE97" s="116"/>
      <c r="CF97" s="116"/>
      <c r="CG97" s="116"/>
      <c r="CH97" s="116"/>
      <c r="CI97" s="116"/>
      <c r="CJ97" s="116"/>
      <c r="CK97" s="116"/>
      <c r="CL97" s="116"/>
      <c r="CM97" s="116"/>
      <c r="CN97" s="116"/>
      <c r="CO97" s="116"/>
      <c r="CP97" s="116"/>
      <c r="CQ97" s="116"/>
      <c r="CR97" s="116"/>
      <c r="CS97" s="116"/>
      <c r="CT97" s="116"/>
      <c r="CU97" s="116"/>
      <c r="CV97" s="116"/>
      <c r="CW97" s="116"/>
      <c r="CX97" s="116"/>
      <c r="CY97" s="116"/>
      <c r="CZ97" s="116"/>
    </row>
    <row r="98" spans="1:104" hidden="1" x14ac:dyDescent="0.25">
      <c r="A98" s="4"/>
      <c r="B98" s="5"/>
      <c r="C98" s="193"/>
      <c r="D98" s="35"/>
      <c r="E98" s="35"/>
      <c r="F98" s="35"/>
      <c r="G98" s="35"/>
      <c r="H98" s="35"/>
      <c r="I98" s="35"/>
      <c r="J98" s="35"/>
      <c r="R98" s="116"/>
      <c r="S98" s="116"/>
      <c r="T98" s="116"/>
      <c r="U98" s="116"/>
      <c r="V98" s="116"/>
      <c r="W98" s="116"/>
      <c r="X98" s="116"/>
      <c r="Y98" s="116"/>
      <c r="Z98" s="116"/>
      <c r="AA98" s="116"/>
      <c r="AB98" s="116"/>
      <c r="AC98" s="116"/>
      <c r="AD98" s="116"/>
      <c r="AE98" s="116"/>
      <c r="AF98" s="116"/>
      <c r="AG98" s="116"/>
      <c r="AH98" s="116"/>
      <c r="AI98" s="116"/>
      <c r="AJ98" s="116"/>
      <c r="AK98" s="116"/>
      <c r="AL98" s="116"/>
      <c r="AM98" s="116"/>
      <c r="AN98" s="116"/>
      <c r="AO98" s="116"/>
      <c r="AP98" s="116"/>
      <c r="AQ98" s="116"/>
      <c r="AR98" s="116"/>
      <c r="AS98" s="116"/>
      <c r="AT98" s="116"/>
      <c r="AU98" s="116"/>
      <c r="AV98" s="116"/>
      <c r="AW98" s="116"/>
      <c r="AX98" s="116"/>
      <c r="AY98" s="116"/>
      <c r="AZ98" s="116"/>
      <c r="BA98" s="116"/>
      <c r="BB98" s="116"/>
      <c r="BC98" s="116"/>
      <c r="BD98" s="116"/>
      <c r="BE98" s="116"/>
      <c r="BF98" s="116"/>
      <c r="BG98" s="116"/>
      <c r="BH98" s="116"/>
      <c r="BI98" s="116"/>
      <c r="BJ98" s="116"/>
      <c r="BK98" s="116"/>
      <c r="BL98" s="116"/>
      <c r="BM98" s="116"/>
      <c r="BN98" s="116"/>
      <c r="BO98" s="116"/>
      <c r="BP98" s="116"/>
      <c r="BQ98" s="116"/>
      <c r="BR98" s="116"/>
      <c r="BS98" s="116"/>
      <c r="BT98" s="116"/>
      <c r="BU98" s="116"/>
      <c r="BV98" s="116"/>
      <c r="BW98" s="116"/>
      <c r="BX98" s="116"/>
      <c r="BY98" s="116"/>
      <c r="BZ98" s="116"/>
      <c r="CA98" s="116"/>
      <c r="CB98" s="116"/>
      <c r="CC98" s="116"/>
      <c r="CD98" s="116"/>
      <c r="CE98" s="116"/>
      <c r="CF98" s="116"/>
      <c r="CG98" s="116"/>
      <c r="CH98" s="116"/>
      <c r="CI98" s="116"/>
      <c r="CJ98" s="116"/>
      <c r="CK98" s="116"/>
      <c r="CL98" s="116"/>
      <c r="CM98" s="116"/>
      <c r="CN98" s="116"/>
      <c r="CO98" s="116"/>
      <c r="CP98" s="116"/>
      <c r="CQ98" s="116"/>
      <c r="CR98" s="116"/>
      <c r="CS98" s="116"/>
      <c r="CT98" s="116"/>
      <c r="CU98" s="116"/>
      <c r="CV98" s="116"/>
      <c r="CW98" s="116"/>
      <c r="CX98" s="116"/>
      <c r="CY98" s="116"/>
      <c r="CZ98" s="116"/>
    </row>
    <row r="99" spans="1:104" hidden="1" x14ac:dyDescent="0.25">
      <c r="A99" s="4"/>
      <c r="B99" s="5"/>
      <c r="C99" s="193"/>
      <c r="D99" s="35"/>
      <c r="E99" s="35"/>
      <c r="F99" s="35"/>
      <c r="G99" s="35"/>
      <c r="H99" s="35"/>
      <c r="I99" s="35"/>
      <c r="J99" s="35"/>
      <c r="R99" s="116"/>
      <c r="S99" s="116"/>
      <c r="T99" s="116"/>
      <c r="U99" s="116"/>
      <c r="V99" s="116"/>
      <c r="W99" s="116"/>
      <c r="X99" s="116"/>
      <c r="Y99" s="116"/>
      <c r="Z99" s="116"/>
      <c r="AA99" s="116"/>
      <c r="AB99" s="116"/>
      <c r="AC99" s="116"/>
      <c r="AD99" s="116"/>
      <c r="AE99" s="116"/>
      <c r="AF99" s="116"/>
      <c r="AG99" s="116"/>
      <c r="AH99" s="116"/>
      <c r="AI99" s="116"/>
      <c r="AJ99" s="116"/>
      <c r="AK99" s="116"/>
      <c r="AL99" s="116"/>
      <c r="AM99" s="116"/>
      <c r="AN99" s="116"/>
      <c r="AO99" s="116"/>
      <c r="AP99" s="116"/>
      <c r="AQ99" s="116"/>
      <c r="AR99" s="116"/>
      <c r="AS99" s="116"/>
      <c r="AT99" s="116"/>
      <c r="AU99" s="116"/>
      <c r="AV99" s="116"/>
      <c r="AW99" s="116"/>
      <c r="AX99" s="116"/>
      <c r="AY99" s="116"/>
      <c r="AZ99" s="116"/>
      <c r="BA99" s="116"/>
      <c r="BB99" s="116"/>
      <c r="BC99" s="116"/>
      <c r="BD99" s="116"/>
      <c r="BE99" s="116"/>
      <c r="BF99" s="116"/>
      <c r="BG99" s="116"/>
      <c r="BH99" s="116"/>
      <c r="BI99" s="116"/>
      <c r="BJ99" s="116"/>
      <c r="BK99" s="116"/>
      <c r="BL99" s="116"/>
      <c r="BM99" s="116"/>
      <c r="BN99" s="116"/>
      <c r="BO99" s="116"/>
      <c r="BP99" s="116"/>
      <c r="BQ99" s="116"/>
      <c r="BR99" s="116"/>
      <c r="BS99" s="116"/>
      <c r="BT99" s="116"/>
      <c r="BU99" s="116"/>
      <c r="BV99" s="116"/>
      <c r="BW99" s="116"/>
      <c r="BX99" s="116"/>
      <c r="BY99" s="116"/>
      <c r="BZ99" s="116"/>
      <c r="CA99" s="116"/>
      <c r="CB99" s="116"/>
      <c r="CC99" s="116"/>
      <c r="CD99" s="116"/>
      <c r="CE99" s="116"/>
      <c r="CF99" s="116"/>
      <c r="CG99" s="116"/>
      <c r="CH99" s="116"/>
      <c r="CI99" s="116"/>
      <c r="CJ99" s="116"/>
      <c r="CK99" s="116"/>
      <c r="CL99" s="116"/>
      <c r="CM99" s="116"/>
      <c r="CN99" s="116"/>
      <c r="CO99" s="116"/>
      <c r="CP99" s="116"/>
      <c r="CQ99" s="116"/>
      <c r="CR99" s="116"/>
      <c r="CS99" s="116"/>
      <c r="CT99" s="116"/>
      <c r="CU99" s="116"/>
      <c r="CV99" s="116"/>
      <c r="CW99" s="116"/>
      <c r="CX99" s="116"/>
      <c r="CY99" s="116"/>
      <c r="CZ99" s="116"/>
    </row>
    <row r="100" spans="1:104" hidden="1" x14ac:dyDescent="0.25">
      <c r="A100" s="2"/>
      <c r="B100" s="9"/>
      <c r="C100" s="189"/>
      <c r="D100" s="34"/>
      <c r="E100" s="34"/>
      <c r="F100" s="34"/>
      <c r="G100" s="34"/>
      <c r="H100" s="34"/>
      <c r="I100" s="34"/>
      <c r="J100" s="34"/>
      <c r="R100" s="116"/>
      <c r="S100" s="116"/>
      <c r="T100" s="116"/>
      <c r="U100" s="116"/>
      <c r="V100" s="116"/>
      <c r="W100" s="116"/>
      <c r="X100" s="116"/>
      <c r="Y100" s="116"/>
      <c r="Z100" s="116"/>
      <c r="AA100" s="116"/>
      <c r="AB100" s="116"/>
      <c r="AC100" s="116"/>
      <c r="AD100" s="116"/>
      <c r="AE100" s="116"/>
      <c r="AF100" s="116"/>
      <c r="AG100" s="116"/>
      <c r="AH100" s="116"/>
      <c r="AI100" s="116"/>
      <c r="AJ100" s="116"/>
      <c r="AK100" s="116"/>
      <c r="AL100" s="116"/>
      <c r="AM100" s="116"/>
      <c r="AN100" s="116"/>
      <c r="AO100" s="116"/>
      <c r="AP100" s="116"/>
      <c r="AQ100" s="116"/>
      <c r="AR100" s="116"/>
      <c r="AS100" s="116"/>
      <c r="AT100" s="116"/>
      <c r="AU100" s="116"/>
      <c r="AV100" s="116"/>
      <c r="AW100" s="116"/>
      <c r="AX100" s="116"/>
      <c r="AY100" s="116"/>
      <c r="AZ100" s="116"/>
      <c r="BA100" s="116"/>
      <c r="BB100" s="116"/>
      <c r="BC100" s="116"/>
      <c r="BD100" s="116"/>
      <c r="BE100" s="116"/>
      <c r="BF100" s="116"/>
      <c r="BG100" s="116"/>
      <c r="BH100" s="116"/>
      <c r="BI100" s="116"/>
      <c r="BJ100" s="116"/>
      <c r="BK100" s="116"/>
      <c r="BL100" s="116"/>
      <c r="BM100" s="116"/>
      <c r="BN100" s="116"/>
      <c r="BO100" s="116"/>
      <c r="BP100" s="116"/>
      <c r="BQ100" s="116"/>
      <c r="BR100" s="116"/>
      <c r="BS100" s="116"/>
      <c r="BT100" s="116"/>
      <c r="BU100" s="116"/>
      <c r="BV100" s="116"/>
      <c r="BW100" s="116"/>
      <c r="BX100" s="116"/>
      <c r="BY100" s="116"/>
      <c r="BZ100" s="116"/>
      <c r="CA100" s="116"/>
      <c r="CB100" s="116"/>
      <c r="CC100" s="116"/>
      <c r="CD100" s="116"/>
      <c r="CE100" s="116"/>
      <c r="CF100" s="116"/>
      <c r="CG100" s="116"/>
      <c r="CH100" s="116"/>
      <c r="CI100" s="116"/>
      <c r="CJ100" s="116"/>
      <c r="CK100" s="116"/>
      <c r="CL100" s="116"/>
      <c r="CM100" s="116"/>
      <c r="CN100" s="116"/>
      <c r="CO100" s="116"/>
      <c r="CP100" s="116"/>
      <c r="CQ100" s="116"/>
      <c r="CR100" s="116"/>
      <c r="CS100" s="116"/>
      <c r="CT100" s="116"/>
      <c r="CU100" s="116"/>
      <c r="CV100" s="116"/>
      <c r="CW100" s="116"/>
      <c r="CX100" s="116"/>
      <c r="CY100" s="116"/>
      <c r="CZ100" s="116"/>
    </row>
    <row r="101" spans="1:104" hidden="1" x14ac:dyDescent="0.25">
      <c r="A101" s="4"/>
      <c r="B101" s="5"/>
      <c r="C101" s="193"/>
      <c r="D101" s="35"/>
      <c r="E101" s="35"/>
      <c r="F101" s="35"/>
      <c r="G101" s="35"/>
      <c r="H101" s="35"/>
      <c r="I101" s="35"/>
      <c r="J101" s="35"/>
      <c r="R101" s="116"/>
      <c r="S101" s="116"/>
      <c r="T101" s="116"/>
      <c r="U101" s="116"/>
      <c r="V101" s="116"/>
      <c r="W101" s="116"/>
      <c r="X101" s="116"/>
      <c r="Y101" s="116"/>
      <c r="Z101" s="116"/>
      <c r="AA101" s="116"/>
      <c r="AB101" s="116"/>
      <c r="AC101" s="116"/>
      <c r="AD101" s="116"/>
      <c r="AE101" s="116"/>
      <c r="AF101" s="116"/>
      <c r="AG101" s="116"/>
      <c r="AH101" s="116"/>
      <c r="AI101" s="116"/>
      <c r="AJ101" s="116"/>
      <c r="AK101" s="116"/>
      <c r="AL101" s="116"/>
      <c r="AM101" s="116"/>
      <c r="AN101" s="116"/>
      <c r="AO101" s="116"/>
      <c r="AP101" s="116"/>
      <c r="AQ101" s="116"/>
      <c r="AR101" s="116"/>
      <c r="AS101" s="116"/>
      <c r="AT101" s="116"/>
      <c r="AU101" s="116"/>
      <c r="AV101" s="116"/>
      <c r="AW101" s="116"/>
      <c r="AX101" s="116"/>
      <c r="AY101" s="116"/>
      <c r="AZ101" s="116"/>
      <c r="BA101" s="116"/>
      <c r="BB101" s="116"/>
      <c r="BC101" s="116"/>
      <c r="BD101" s="116"/>
      <c r="BE101" s="116"/>
      <c r="BF101" s="116"/>
      <c r="BG101" s="116"/>
      <c r="BH101" s="116"/>
      <c r="BI101" s="116"/>
      <c r="BJ101" s="116"/>
      <c r="BK101" s="116"/>
      <c r="BL101" s="116"/>
      <c r="BM101" s="116"/>
      <c r="BN101" s="116"/>
      <c r="BO101" s="116"/>
      <c r="BP101" s="116"/>
      <c r="BQ101" s="116"/>
      <c r="BR101" s="116"/>
      <c r="BS101" s="116"/>
      <c r="BT101" s="116"/>
      <c r="BU101" s="116"/>
      <c r="BV101" s="116"/>
      <c r="BW101" s="116"/>
      <c r="BX101" s="116"/>
      <c r="BY101" s="116"/>
      <c r="BZ101" s="116"/>
      <c r="CA101" s="116"/>
      <c r="CB101" s="116"/>
      <c r="CC101" s="116"/>
      <c r="CD101" s="116"/>
      <c r="CE101" s="116"/>
      <c r="CF101" s="116"/>
      <c r="CG101" s="116"/>
      <c r="CH101" s="116"/>
      <c r="CI101" s="116"/>
      <c r="CJ101" s="116"/>
      <c r="CK101" s="116"/>
      <c r="CL101" s="116"/>
      <c r="CM101" s="116"/>
      <c r="CN101" s="116"/>
      <c r="CO101" s="116"/>
      <c r="CP101" s="116"/>
      <c r="CQ101" s="116"/>
      <c r="CR101" s="116"/>
      <c r="CS101" s="116"/>
      <c r="CT101" s="116"/>
      <c r="CU101" s="116"/>
      <c r="CV101" s="116"/>
      <c r="CW101" s="116"/>
      <c r="CX101" s="116"/>
      <c r="CY101" s="116"/>
      <c r="CZ101" s="116"/>
    </row>
    <row r="102" spans="1:104" hidden="1" x14ac:dyDescent="0.25">
      <c r="A102" s="4"/>
      <c r="B102" s="5"/>
      <c r="C102" s="193"/>
      <c r="D102" s="35"/>
      <c r="E102" s="35"/>
      <c r="F102" s="35"/>
      <c r="G102" s="35"/>
      <c r="H102" s="35"/>
      <c r="I102" s="35"/>
      <c r="J102" s="35"/>
      <c r="R102" s="116"/>
      <c r="S102" s="116"/>
      <c r="T102" s="116"/>
      <c r="U102" s="116"/>
      <c r="V102" s="116"/>
      <c r="W102" s="116"/>
      <c r="X102" s="116"/>
      <c r="Y102" s="116"/>
      <c r="Z102" s="116"/>
      <c r="AA102" s="116"/>
      <c r="AB102" s="116"/>
      <c r="AC102" s="116"/>
      <c r="AD102" s="116"/>
      <c r="AE102" s="116"/>
      <c r="AF102" s="116"/>
      <c r="AG102" s="116"/>
      <c r="AH102" s="116"/>
      <c r="AI102" s="116"/>
      <c r="AJ102" s="116"/>
      <c r="AK102" s="116"/>
      <c r="AL102" s="116"/>
      <c r="AM102" s="116"/>
      <c r="AN102" s="116"/>
      <c r="AO102" s="116"/>
      <c r="AP102" s="116"/>
      <c r="AQ102" s="116"/>
      <c r="AR102" s="116"/>
      <c r="AS102" s="116"/>
      <c r="AT102" s="116"/>
      <c r="AU102" s="116"/>
      <c r="AV102" s="116"/>
      <c r="AW102" s="116"/>
      <c r="AX102" s="116"/>
      <c r="AY102" s="116"/>
      <c r="AZ102" s="116"/>
      <c r="BA102" s="116"/>
      <c r="BB102" s="116"/>
      <c r="BC102" s="116"/>
      <c r="BD102" s="116"/>
      <c r="BE102" s="116"/>
      <c r="BF102" s="116"/>
      <c r="BG102" s="116"/>
      <c r="BH102" s="116"/>
      <c r="BI102" s="116"/>
      <c r="BJ102" s="116"/>
      <c r="BK102" s="116"/>
      <c r="BL102" s="116"/>
      <c r="BM102" s="116"/>
      <c r="BN102" s="116"/>
      <c r="BO102" s="116"/>
      <c r="BP102" s="116"/>
      <c r="BQ102" s="116"/>
      <c r="BR102" s="116"/>
      <c r="BS102" s="116"/>
      <c r="BT102" s="116"/>
      <c r="BU102" s="116"/>
      <c r="BV102" s="116"/>
      <c r="BW102" s="116"/>
      <c r="BX102" s="116"/>
      <c r="BY102" s="116"/>
      <c r="BZ102" s="116"/>
      <c r="CA102" s="116"/>
      <c r="CB102" s="116"/>
      <c r="CC102" s="116"/>
      <c r="CD102" s="116"/>
      <c r="CE102" s="116"/>
      <c r="CF102" s="116"/>
      <c r="CG102" s="116"/>
      <c r="CH102" s="116"/>
      <c r="CI102" s="116"/>
      <c r="CJ102" s="116"/>
      <c r="CK102" s="116"/>
      <c r="CL102" s="116"/>
      <c r="CM102" s="116"/>
      <c r="CN102" s="116"/>
      <c r="CO102" s="116"/>
      <c r="CP102" s="116"/>
      <c r="CQ102" s="116"/>
      <c r="CR102" s="116"/>
      <c r="CS102" s="116"/>
      <c r="CT102" s="116"/>
      <c r="CU102" s="116"/>
      <c r="CV102" s="116"/>
      <c r="CW102" s="116"/>
      <c r="CX102" s="116"/>
      <c r="CY102" s="116"/>
      <c r="CZ102" s="116"/>
    </row>
    <row r="103" spans="1:104" hidden="1" x14ac:dyDescent="0.25">
      <c r="A103" s="2"/>
      <c r="B103" s="9"/>
      <c r="C103" s="189"/>
      <c r="D103" s="36"/>
      <c r="E103" s="36"/>
      <c r="F103" s="36"/>
      <c r="G103" s="36"/>
      <c r="H103" s="36"/>
      <c r="I103" s="36"/>
      <c r="J103" s="36"/>
      <c r="R103" s="116"/>
      <c r="S103" s="116"/>
      <c r="T103" s="116"/>
      <c r="U103" s="116"/>
      <c r="V103" s="116"/>
      <c r="W103" s="116"/>
      <c r="X103" s="116"/>
      <c r="Y103" s="116"/>
      <c r="Z103" s="116"/>
      <c r="AA103" s="116"/>
      <c r="AB103" s="116"/>
      <c r="AC103" s="116"/>
      <c r="AD103" s="116"/>
      <c r="AE103" s="116"/>
      <c r="AF103" s="116"/>
      <c r="AG103" s="116"/>
      <c r="AH103" s="116"/>
      <c r="AI103" s="116"/>
      <c r="AJ103" s="116"/>
      <c r="AK103" s="116"/>
      <c r="AL103" s="116"/>
      <c r="AM103" s="116"/>
      <c r="AN103" s="116"/>
      <c r="AO103" s="116"/>
      <c r="AP103" s="116"/>
      <c r="AQ103" s="116"/>
      <c r="AR103" s="116"/>
      <c r="AS103" s="116"/>
      <c r="AT103" s="116"/>
      <c r="AU103" s="116"/>
      <c r="AV103" s="116"/>
      <c r="AW103" s="116"/>
      <c r="AX103" s="116"/>
      <c r="AY103" s="116"/>
      <c r="AZ103" s="116"/>
      <c r="BA103" s="116"/>
      <c r="BB103" s="116"/>
      <c r="BC103" s="116"/>
      <c r="BD103" s="116"/>
      <c r="BE103" s="116"/>
      <c r="BF103" s="116"/>
      <c r="BG103" s="116"/>
      <c r="BH103" s="116"/>
      <c r="BI103" s="116"/>
      <c r="BJ103" s="116"/>
      <c r="BK103" s="116"/>
      <c r="BL103" s="116"/>
      <c r="BM103" s="116"/>
      <c r="BN103" s="116"/>
      <c r="BO103" s="116"/>
      <c r="BP103" s="116"/>
      <c r="BQ103" s="116"/>
      <c r="BR103" s="116"/>
      <c r="BS103" s="116"/>
      <c r="BT103" s="116"/>
      <c r="BU103" s="116"/>
      <c r="BV103" s="116"/>
      <c r="BW103" s="116"/>
      <c r="BX103" s="116"/>
      <c r="BY103" s="116"/>
      <c r="BZ103" s="116"/>
      <c r="CA103" s="116"/>
      <c r="CB103" s="116"/>
      <c r="CC103" s="116"/>
      <c r="CD103" s="116"/>
      <c r="CE103" s="116"/>
      <c r="CF103" s="116"/>
      <c r="CG103" s="116"/>
      <c r="CH103" s="116"/>
      <c r="CI103" s="116"/>
      <c r="CJ103" s="116"/>
      <c r="CK103" s="116"/>
      <c r="CL103" s="116"/>
      <c r="CM103" s="116"/>
      <c r="CN103" s="116"/>
      <c r="CO103" s="116"/>
      <c r="CP103" s="116"/>
      <c r="CQ103" s="116"/>
      <c r="CR103" s="116"/>
      <c r="CS103" s="116"/>
      <c r="CT103" s="116"/>
      <c r="CU103" s="116"/>
      <c r="CV103" s="116"/>
      <c r="CW103" s="116"/>
      <c r="CX103" s="116"/>
      <c r="CY103" s="116"/>
      <c r="CZ103" s="116"/>
    </row>
    <row r="104" spans="1:104" hidden="1" x14ac:dyDescent="0.25">
      <c r="A104" s="2"/>
      <c r="B104" s="9"/>
      <c r="C104" s="189"/>
      <c r="D104" s="37"/>
      <c r="E104" s="37"/>
      <c r="F104" s="37"/>
      <c r="G104" s="37"/>
      <c r="H104" s="37"/>
      <c r="I104" s="37"/>
      <c r="J104" s="37"/>
      <c r="R104" s="116"/>
      <c r="S104" s="116"/>
      <c r="T104" s="116"/>
      <c r="U104" s="116"/>
      <c r="V104" s="116"/>
      <c r="W104" s="116"/>
      <c r="X104" s="116"/>
      <c r="Y104" s="116"/>
      <c r="Z104" s="116"/>
      <c r="AA104" s="116"/>
      <c r="AB104" s="116"/>
      <c r="AC104" s="116"/>
      <c r="AD104" s="116"/>
      <c r="AE104" s="116"/>
      <c r="AF104" s="116"/>
      <c r="AG104" s="116"/>
      <c r="AH104" s="116"/>
      <c r="AI104" s="116"/>
      <c r="AJ104" s="116"/>
      <c r="AK104" s="116"/>
      <c r="AL104" s="116"/>
      <c r="AM104" s="116"/>
      <c r="AN104" s="116"/>
      <c r="AO104" s="116"/>
      <c r="AP104" s="116"/>
      <c r="AQ104" s="116"/>
      <c r="AR104" s="116"/>
      <c r="AS104" s="116"/>
      <c r="AT104" s="116"/>
      <c r="AU104" s="116"/>
      <c r="AV104" s="116"/>
      <c r="AW104" s="116"/>
      <c r="AX104" s="116"/>
      <c r="AY104" s="116"/>
      <c r="AZ104" s="116"/>
      <c r="BA104" s="116"/>
      <c r="BB104" s="116"/>
      <c r="BC104" s="116"/>
      <c r="BD104" s="116"/>
      <c r="BE104" s="116"/>
      <c r="BF104" s="116"/>
      <c r="BG104" s="116"/>
      <c r="BH104" s="116"/>
      <c r="BI104" s="116"/>
      <c r="BJ104" s="116"/>
      <c r="BK104" s="116"/>
      <c r="BL104" s="116"/>
      <c r="BM104" s="116"/>
      <c r="BN104" s="116"/>
      <c r="BO104" s="116"/>
      <c r="BP104" s="116"/>
      <c r="BQ104" s="116"/>
      <c r="BR104" s="116"/>
      <c r="BS104" s="116"/>
      <c r="BT104" s="116"/>
      <c r="BU104" s="116"/>
      <c r="BV104" s="116"/>
      <c r="BW104" s="116"/>
      <c r="BX104" s="116"/>
      <c r="BY104" s="116"/>
      <c r="BZ104" s="116"/>
      <c r="CA104" s="116"/>
      <c r="CB104" s="116"/>
      <c r="CC104" s="116"/>
      <c r="CD104" s="116"/>
      <c r="CE104" s="116"/>
      <c r="CF104" s="116"/>
      <c r="CG104" s="116"/>
      <c r="CH104" s="116"/>
      <c r="CI104" s="116"/>
      <c r="CJ104" s="116"/>
      <c r="CK104" s="116"/>
      <c r="CL104" s="116"/>
      <c r="CM104" s="116"/>
      <c r="CN104" s="116"/>
      <c r="CO104" s="116"/>
      <c r="CP104" s="116"/>
      <c r="CQ104" s="116"/>
      <c r="CR104" s="116"/>
      <c r="CS104" s="116"/>
      <c r="CT104" s="116"/>
      <c r="CU104" s="116"/>
      <c r="CV104" s="116"/>
      <c r="CW104" s="116"/>
      <c r="CX104" s="116"/>
      <c r="CY104" s="116"/>
      <c r="CZ104" s="116"/>
    </row>
    <row r="105" spans="1:104" s="25" customFormat="1" hidden="1" x14ac:dyDescent="0.25">
      <c r="A105" s="18"/>
      <c r="B105" s="38"/>
      <c r="C105" s="185"/>
      <c r="D105" s="34"/>
      <c r="E105" s="34"/>
      <c r="F105" s="34"/>
      <c r="G105" s="34"/>
      <c r="H105" s="34"/>
      <c r="I105" s="34"/>
      <c r="J105" s="34"/>
      <c r="K105"/>
      <c r="L105"/>
      <c r="M105"/>
      <c r="N105"/>
      <c r="O105"/>
      <c r="P105"/>
      <c r="Q105"/>
      <c r="R105" s="116"/>
      <c r="S105" s="116"/>
      <c r="T105" s="116"/>
      <c r="U105" s="116"/>
      <c r="V105" s="116"/>
      <c r="W105" s="116"/>
      <c r="X105" s="116"/>
      <c r="Y105" s="116"/>
      <c r="Z105" s="116"/>
      <c r="AA105" s="116"/>
      <c r="AB105" s="116"/>
      <c r="AC105" s="116"/>
      <c r="AD105" s="116"/>
      <c r="AE105" s="116"/>
      <c r="AF105" s="116"/>
      <c r="AG105" s="116"/>
      <c r="AH105" s="116"/>
      <c r="AI105" s="116"/>
      <c r="AJ105" s="116"/>
      <c r="AK105" s="116"/>
      <c r="AL105" s="116"/>
      <c r="AM105" s="116"/>
      <c r="AN105" s="116"/>
      <c r="AO105" s="116"/>
      <c r="AP105" s="116"/>
      <c r="AQ105" s="116"/>
      <c r="AR105" s="116"/>
      <c r="AS105" s="116"/>
      <c r="AT105" s="116"/>
      <c r="AU105" s="116"/>
      <c r="AV105" s="116"/>
      <c r="AW105" s="116"/>
      <c r="AX105" s="116"/>
      <c r="AY105" s="116"/>
      <c r="AZ105" s="116"/>
      <c r="BA105" s="116"/>
      <c r="BB105" s="116"/>
      <c r="BC105" s="116"/>
      <c r="BD105" s="116"/>
      <c r="BE105" s="116"/>
      <c r="BF105" s="116"/>
      <c r="BG105" s="116"/>
      <c r="BH105" s="116"/>
      <c r="BI105" s="116"/>
      <c r="BJ105" s="116"/>
      <c r="BK105" s="116"/>
      <c r="BL105" s="116"/>
      <c r="BM105" s="116"/>
      <c r="BN105" s="116"/>
      <c r="BO105" s="116"/>
      <c r="BP105" s="116"/>
      <c r="BQ105" s="116"/>
      <c r="BR105" s="116"/>
      <c r="BS105" s="116"/>
      <c r="BT105" s="116"/>
      <c r="BU105" s="116"/>
      <c r="BV105" s="116"/>
      <c r="BW105" s="116"/>
      <c r="BX105" s="116"/>
      <c r="BY105" s="116"/>
      <c r="BZ105" s="116"/>
      <c r="CA105" s="116"/>
      <c r="CB105" s="116"/>
      <c r="CC105" s="116"/>
      <c r="CD105" s="116"/>
      <c r="CE105" s="116"/>
      <c r="CF105" s="116"/>
      <c r="CG105" s="116"/>
      <c r="CH105" s="116"/>
      <c r="CI105" s="116"/>
      <c r="CJ105" s="116"/>
      <c r="CK105" s="116"/>
      <c r="CL105" s="116"/>
      <c r="CM105" s="116"/>
      <c r="CN105" s="116"/>
      <c r="CO105" s="116"/>
      <c r="CP105" s="116"/>
      <c r="CQ105" s="116"/>
      <c r="CR105" s="116"/>
      <c r="CS105" s="116"/>
      <c r="CT105" s="116"/>
      <c r="CU105" s="116"/>
      <c r="CV105" s="116"/>
      <c r="CW105" s="116"/>
      <c r="CX105" s="116"/>
      <c r="CY105" s="116"/>
      <c r="CZ105" s="116"/>
    </row>
    <row r="106" spans="1:104" hidden="1" x14ac:dyDescent="0.25">
      <c r="A106" s="2"/>
      <c r="B106" s="9"/>
      <c r="C106" s="189"/>
      <c r="D106" s="34"/>
      <c r="E106" s="34"/>
      <c r="F106" s="34"/>
      <c r="G106" s="34"/>
      <c r="H106" s="34"/>
      <c r="I106" s="34"/>
      <c r="J106" s="34"/>
      <c r="R106" s="116"/>
      <c r="S106" s="116"/>
      <c r="T106" s="116"/>
      <c r="U106" s="116"/>
      <c r="V106" s="116"/>
      <c r="W106" s="116"/>
      <c r="X106" s="116"/>
      <c r="Y106" s="116"/>
      <c r="Z106" s="116"/>
      <c r="AA106" s="116"/>
      <c r="AB106" s="116"/>
      <c r="AC106" s="116"/>
      <c r="AD106" s="116"/>
      <c r="AE106" s="116"/>
      <c r="AF106" s="116"/>
      <c r="AG106" s="116"/>
      <c r="AH106" s="116"/>
      <c r="AI106" s="116"/>
      <c r="AJ106" s="116"/>
      <c r="AK106" s="116"/>
      <c r="AL106" s="116"/>
      <c r="AM106" s="116"/>
      <c r="AN106" s="116"/>
      <c r="AO106" s="116"/>
      <c r="AP106" s="116"/>
      <c r="AQ106" s="116"/>
      <c r="AR106" s="116"/>
      <c r="AS106" s="116"/>
      <c r="AT106" s="116"/>
      <c r="AU106" s="116"/>
      <c r="AV106" s="116"/>
      <c r="AW106" s="116"/>
      <c r="AX106" s="116"/>
      <c r="AY106" s="116"/>
      <c r="AZ106" s="116"/>
      <c r="BA106" s="116"/>
      <c r="BB106" s="116"/>
      <c r="BC106" s="116"/>
      <c r="BD106" s="116"/>
      <c r="BE106" s="116"/>
      <c r="BF106" s="116"/>
      <c r="BG106" s="116"/>
      <c r="BH106" s="116"/>
      <c r="BI106" s="116"/>
      <c r="BJ106" s="116"/>
      <c r="BK106" s="116"/>
      <c r="BL106" s="116"/>
      <c r="BM106" s="116"/>
      <c r="BN106" s="116"/>
      <c r="BO106" s="116"/>
      <c r="BP106" s="116"/>
      <c r="BQ106" s="116"/>
      <c r="BR106" s="116"/>
      <c r="BS106" s="116"/>
      <c r="BT106" s="116"/>
      <c r="BU106" s="116"/>
      <c r="BV106" s="116"/>
      <c r="BW106" s="116"/>
      <c r="BX106" s="116"/>
      <c r="BY106" s="116"/>
      <c r="BZ106" s="116"/>
      <c r="CA106" s="116"/>
      <c r="CB106" s="116"/>
      <c r="CC106" s="116"/>
      <c r="CD106" s="116"/>
      <c r="CE106" s="116"/>
      <c r="CF106" s="116"/>
      <c r="CG106" s="116"/>
      <c r="CH106" s="116"/>
      <c r="CI106" s="116"/>
      <c r="CJ106" s="116"/>
      <c r="CK106" s="116"/>
      <c r="CL106" s="116"/>
      <c r="CM106" s="116"/>
      <c r="CN106" s="116"/>
      <c r="CO106" s="116"/>
      <c r="CP106" s="116"/>
      <c r="CQ106" s="116"/>
      <c r="CR106" s="116"/>
      <c r="CS106" s="116"/>
      <c r="CT106" s="116"/>
      <c r="CU106" s="116"/>
      <c r="CV106" s="116"/>
      <c r="CW106" s="116"/>
      <c r="CX106" s="116"/>
      <c r="CY106" s="116"/>
      <c r="CZ106" s="116"/>
    </row>
    <row r="107" spans="1:104" hidden="1" x14ac:dyDescent="0.25">
      <c r="A107" s="4"/>
      <c r="B107" s="5"/>
      <c r="C107" s="193"/>
      <c r="D107" s="35"/>
      <c r="E107" s="35"/>
      <c r="F107" s="35"/>
      <c r="G107" s="35"/>
      <c r="H107" s="35"/>
      <c r="I107" s="35"/>
      <c r="J107" s="35"/>
      <c r="R107" s="116"/>
      <c r="S107" s="116"/>
      <c r="T107" s="116"/>
      <c r="U107" s="116"/>
      <c r="V107" s="116"/>
      <c r="W107" s="116"/>
      <c r="X107" s="116"/>
      <c r="Y107" s="116"/>
      <c r="Z107" s="116"/>
      <c r="AA107" s="116"/>
      <c r="AB107" s="116"/>
      <c r="AC107" s="116"/>
      <c r="AD107" s="116"/>
      <c r="AE107" s="116"/>
      <c r="AF107" s="116"/>
      <c r="AG107" s="116"/>
      <c r="AH107" s="116"/>
      <c r="AI107" s="116"/>
      <c r="AJ107" s="116"/>
      <c r="AK107" s="116"/>
      <c r="AL107" s="116"/>
      <c r="AM107" s="116"/>
      <c r="AN107" s="116"/>
      <c r="AO107" s="116"/>
      <c r="AP107" s="116"/>
      <c r="AQ107" s="116"/>
      <c r="AR107" s="116"/>
      <c r="AS107" s="116"/>
      <c r="AT107" s="116"/>
      <c r="AU107" s="116"/>
      <c r="AV107" s="116"/>
      <c r="AW107" s="116"/>
      <c r="AX107" s="116"/>
      <c r="AY107" s="116"/>
      <c r="AZ107" s="116"/>
      <c r="BA107" s="116"/>
      <c r="BB107" s="116"/>
      <c r="BC107" s="116"/>
      <c r="BD107" s="116"/>
      <c r="BE107" s="116"/>
      <c r="BF107" s="116"/>
      <c r="BG107" s="116"/>
      <c r="BH107" s="116"/>
      <c r="BI107" s="116"/>
      <c r="BJ107" s="116"/>
      <c r="BK107" s="116"/>
      <c r="BL107" s="116"/>
      <c r="BM107" s="116"/>
      <c r="BN107" s="116"/>
      <c r="BO107" s="116"/>
      <c r="BP107" s="116"/>
      <c r="BQ107" s="116"/>
      <c r="BR107" s="116"/>
      <c r="BS107" s="116"/>
      <c r="BT107" s="116"/>
      <c r="BU107" s="116"/>
      <c r="BV107" s="116"/>
      <c r="BW107" s="116"/>
      <c r="BX107" s="116"/>
      <c r="BY107" s="116"/>
      <c r="BZ107" s="116"/>
      <c r="CA107" s="116"/>
      <c r="CB107" s="116"/>
      <c r="CC107" s="116"/>
      <c r="CD107" s="116"/>
      <c r="CE107" s="116"/>
      <c r="CF107" s="116"/>
      <c r="CG107" s="116"/>
      <c r="CH107" s="116"/>
      <c r="CI107" s="116"/>
      <c r="CJ107" s="116"/>
      <c r="CK107" s="116"/>
      <c r="CL107" s="116"/>
      <c r="CM107" s="116"/>
      <c r="CN107" s="116"/>
      <c r="CO107" s="116"/>
      <c r="CP107" s="116"/>
      <c r="CQ107" s="116"/>
      <c r="CR107" s="116"/>
      <c r="CS107" s="116"/>
      <c r="CT107" s="116"/>
      <c r="CU107" s="116"/>
      <c r="CV107" s="116"/>
      <c r="CW107" s="116"/>
      <c r="CX107" s="116"/>
      <c r="CY107" s="116"/>
      <c r="CZ107" s="116"/>
    </row>
    <row r="108" spans="1:104" hidden="1" x14ac:dyDescent="0.25">
      <c r="D108" s="29"/>
      <c r="R108" s="116"/>
      <c r="S108" s="116"/>
      <c r="T108" s="116"/>
      <c r="U108" s="116"/>
      <c r="V108" s="116"/>
      <c r="W108" s="116"/>
      <c r="X108" s="116"/>
      <c r="Y108" s="116"/>
      <c r="Z108" s="116"/>
      <c r="AA108" s="116"/>
      <c r="AB108" s="116"/>
      <c r="AC108" s="116"/>
      <c r="AD108" s="116"/>
      <c r="AE108" s="116"/>
      <c r="AF108" s="116"/>
      <c r="AG108" s="116"/>
      <c r="AH108" s="116"/>
      <c r="AI108" s="116"/>
      <c r="AJ108" s="116"/>
      <c r="AK108" s="116"/>
      <c r="AL108" s="116"/>
      <c r="AM108" s="116"/>
      <c r="AN108" s="116"/>
      <c r="AO108" s="116"/>
      <c r="AP108" s="116"/>
      <c r="AQ108" s="116"/>
      <c r="AR108" s="116"/>
      <c r="AS108" s="116"/>
      <c r="AT108" s="116"/>
      <c r="AU108" s="116"/>
      <c r="AV108" s="116"/>
      <c r="AW108" s="116"/>
      <c r="AX108" s="116"/>
      <c r="AY108" s="116"/>
      <c r="AZ108" s="116"/>
      <c r="BA108" s="116"/>
      <c r="BB108" s="116"/>
      <c r="BC108" s="116"/>
      <c r="BD108" s="116"/>
      <c r="BE108" s="116"/>
      <c r="BF108" s="116"/>
      <c r="BG108" s="116"/>
      <c r="BH108" s="116"/>
      <c r="BI108" s="116"/>
      <c r="BJ108" s="116"/>
      <c r="BK108" s="116"/>
      <c r="BL108" s="116"/>
      <c r="BM108" s="116"/>
      <c r="BN108" s="116"/>
      <c r="BO108" s="116"/>
      <c r="BP108" s="116"/>
      <c r="BQ108" s="116"/>
      <c r="BR108" s="116"/>
      <c r="BS108" s="116"/>
      <c r="BT108" s="116"/>
      <c r="BU108" s="116"/>
      <c r="BV108" s="116"/>
      <c r="BW108" s="116"/>
      <c r="BX108" s="116"/>
      <c r="BY108" s="116"/>
      <c r="BZ108" s="116"/>
      <c r="CA108" s="116"/>
      <c r="CB108" s="116"/>
      <c r="CC108" s="116"/>
      <c r="CD108" s="116"/>
      <c r="CE108" s="116"/>
      <c r="CF108" s="116"/>
      <c r="CG108" s="116"/>
      <c r="CH108" s="116"/>
      <c r="CI108" s="116"/>
      <c r="CJ108" s="116"/>
      <c r="CK108" s="116"/>
      <c r="CL108" s="116"/>
      <c r="CM108" s="116"/>
      <c r="CN108" s="116"/>
      <c r="CO108" s="116"/>
      <c r="CP108" s="116"/>
      <c r="CQ108" s="116"/>
      <c r="CR108" s="116"/>
      <c r="CS108" s="116"/>
      <c r="CT108" s="116"/>
      <c r="CU108" s="116"/>
      <c r="CV108" s="116"/>
      <c r="CW108" s="116"/>
      <c r="CX108" s="116"/>
      <c r="CY108" s="116"/>
      <c r="CZ108" s="116"/>
    </row>
    <row r="109" spans="1:104" x14ac:dyDescent="0.25">
      <c r="D109" s="160"/>
      <c r="E109" s="160"/>
      <c r="F109" s="160"/>
      <c r="G109" s="160"/>
      <c r="H109" s="160"/>
      <c r="I109" s="160"/>
      <c r="J109" s="160"/>
      <c r="R109" s="116"/>
      <c r="S109" s="116"/>
      <c r="T109" s="116"/>
      <c r="U109" s="116"/>
      <c r="V109" s="116"/>
      <c r="W109" s="116"/>
      <c r="X109" s="116"/>
      <c r="Y109" s="116"/>
      <c r="Z109" s="116"/>
      <c r="AA109" s="116"/>
      <c r="AB109" s="116"/>
      <c r="AC109" s="116"/>
      <c r="AD109" s="116"/>
      <c r="AE109" s="116"/>
      <c r="AF109" s="116"/>
      <c r="AG109" s="116"/>
      <c r="AH109" s="116"/>
      <c r="AI109" s="116"/>
      <c r="AJ109" s="116"/>
      <c r="AK109" s="116"/>
      <c r="AL109" s="116"/>
      <c r="AM109" s="116"/>
      <c r="AN109" s="116"/>
      <c r="AO109" s="116"/>
      <c r="AP109" s="116"/>
      <c r="AQ109" s="116"/>
      <c r="AR109" s="116"/>
      <c r="AS109" s="116"/>
      <c r="AT109" s="116"/>
      <c r="AU109" s="116"/>
      <c r="AV109" s="116"/>
      <c r="AW109" s="116"/>
      <c r="AX109" s="116"/>
      <c r="AY109" s="116"/>
      <c r="AZ109" s="116"/>
      <c r="BA109" s="116"/>
      <c r="BB109" s="116"/>
      <c r="BC109" s="116"/>
      <c r="BD109" s="116"/>
      <c r="BE109" s="116"/>
      <c r="BF109" s="116"/>
      <c r="BG109" s="116"/>
      <c r="BH109" s="116"/>
      <c r="BI109" s="116"/>
      <c r="BJ109" s="116"/>
      <c r="BK109" s="116"/>
      <c r="BL109" s="116"/>
      <c r="BM109" s="116"/>
      <c r="BN109" s="116"/>
      <c r="BO109" s="116"/>
      <c r="BP109" s="116"/>
      <c r="BQ109" s="116"/>
      <c r="BR109" s="116"/>
      <c r="BS109" s="116"/>
      <c r="BT109" s="116"/>
      <c r="BU109" s="116"/>
      <c r="BV109" s="116"/>
      <c r="BW109" s="116"/>
      <c r="BX109" s="116"/>
      <c r="BY109" s="116"/>
      <c r="BZ109" s="116"/>
      <c r="CA109" s="116"/>
      <c r="CB109" s="116"/>
      <c r="CC109" s="116"/>
      <c r="CD109" s="116"/>
      <c r="CE109" s="116"/>
      <c r="CF109" s="116"/>
      <c r="CG109" s="116"/>
      <c r="CH109" s="116"/>
      <c r="CI109" s="116"/>
      <c r="CJ109" s="116"/>
      <c r="CK109" s="116"/>
      <c r="CL109" s="116"/>
      <c r="CM109" s="116"/>
      <c r="CN109" s="116"/>
      <c r="CO109" s="116"/>
      <c r="CP109" s="116"/>
      <c r="CQ109" s="116"/>
      <c r="CR109" s="116"/>
      <c r="CS109" s="116"/>
      <c r="CT109" s="116"/>
      <c r="CU109" s="116"/>
      <c r="CV109" s="116"/>
      <c r="CW109" s="116"/>
      <c r="CX109" s="116"/>
      <c r="CY109" s="116"/>
      <c r="CZ109" s="116"/>
    </row>
    <row r="110" spans="1:104" x14ac:dyDescent="0.25">
      <c r="A110" s="10" t="s">
        <v>115</v>
      </c>
      <c r="D110" s="160">
        <f>Maksuvalmius!D83</f>
        <v>27604.666666666657</v>
      </c>
      <c r="E110" s="160">
        <f>Maksuvalmius!E83</f>
        <v>8271.3333333333285</v>
      </c>
      <c r="F110" s="160">
        <f>Maksuvalmius!F83</f>
        <v>25038.333333333328</v>
      </c>
      <c r="G110" s="160">
        <f>Maksuvalmius!G83</f>
        <v>24287.941666666666</v>
      </c>
      <c r="H110" s="160">
        <f>Maksuvalmius!H83</f>
        <v>37177.243750000009</v>
      </c>
      <c r="I110" s="160">
        <f>Maksuvalmius!I83</f>
        <v>37914.745833333334</v>
      </c>
      <c r="J110" s="160">
        <f>Maksuvalmius!J83</f>
        <v>41110.588194444441</v>
      </c>
      <c r="R110" s="116"/>
      <c r="S110" s="116"/>
      <c r="T110" s="116"/>
      <c r="U110" s="116"/>
      <c r="V110" s="116"/>
      <c r="W110" s="116"/>
      <c r="X110" s="116"/>
      <c r="Y110" s="116"/>
      <c r="Z110" s="116"/>
      <c r="AA110" s="116"/>
      <c r="AB110" s="116"/>
      <c r="AC110" s="116"/>
      <c r="AD110" s="116"/>
      <c r="AE110" s="116"/>
      <c r="AF110" s="116"/>
      <c r="AG110" s="116"/>
      <c r="AH110" s="116"/>
      <c r="AI110" s="116"/>
      <c r="AJ110" s="116"/>
      <c r="AK110" s="116"/>
      <c r="AL110" s="116"/>
      <c r="AM110" s="116"/>
      <c r="AN110" s="116"/>
      <c r="AO110" s="116"/>
      <c r="AP110" s="116"/>
      <c r="AQ110" s="116"/>
      <c r="AR110" s="116"/>
      <c r="AS110" s="116"/>
      <c r="AT110" s="116"/>
      <c r="AU110" s="116"/>
      <c r="AV110" s="116"/>
      <c r="AW110" s="116"/>
      <c r="AX110" s="116"/>
      <c r="AY110" s="116"/>
      <c r="AZ110" s="116"/>
      <c r="BA110" s="116"/>
      <c r="BB110" s="116"/>
      <c r="BC110" s="116"/>
      <c r="BD110" s="116"/>
      <c r="BE110" s="116"/>
      <c r="BF110" s="116"/>
      <c r="BG110" s="116"/>
      <c r="BH110" s="116"/>
      <c r="BI110" s="116"/>
      <c r="BJ110" s="116"/>
      <c r="BK110" s="116"/>
      <c r="BL110" s="116"/>
      <c r="BM110" s="116"/>
      <c r="BN110" s="116"/>
      <c r="BO110" s="116"/>
      <c r="BP110" s="116"/>
      <c r="BQ110" s="116"/>
      <c r="BR110" s="116"/>
      <c r="BS110" s="116"/>
      <c r="BT110" s="116"/>
      <c r="BU110" s="116"/>
      <c r="BV110" s="116"/>
      <c r="BW110" s="116"/>
      <c r="BX110" s="116"/>
      <c r="BY110" s="116"/>
      <c r="BZ110" s="116"/>
      <c r="CA110" s="116"/>
      <c r="CB110" s="116"/>
      <c r="CC110" s="116"/>
      <c r="CD110" s="116"/>
      <c r="CE110" s="116"/>
      <c r="CF110" s="116"/>
      <c r="CG110" s="116"/>
      <c r="CH110" s="116"/>
      <c r="CI110" s="116"/>
      <c r="CJ110" s="116"/>
      <c r="CK110" s="116"/>
      <c r="CL110" s="116"/>
      <c r="CM110" s="116"/>
      <c r="CN110" s="116"/>
      <c r="CO110" s="116"/>
      <c r="CP110" s="116"/>
      <c r="CQ110" s="116"/>
      <c r="CR110" s="116"/>
      <c r="CS110" s="116"/>
      <c r="CT110" s="116"/>
      <c r="CU110" s="116"/>
      <c r="CV110" s="116"/>
      <c r="CW110" s="116"/>
      <c r="CX110" s="116"/>
      <c r="CY110" s="116"/>
      <c r="CZ110" s="116"/>
    </row>
    <row r="111" spans="1:104" x14ac:dyDescent="0.25">
      <c r="A111" s="10" t="s">
        <v>116</v>
      </c>
      <c r="D111" s="251">
        <f>D83-D110</f>
        <v>0</v>
      </c>
      <c r="E111" s="251">
        <f>E83-E110</f>
        <v>-3405.5999999999985</v>
      </c>
      <c r="F111" s="251">
        <f>F83-F110</f>
        <v>-12589.368000000031</v>
      </c>
      <c r="G111" s="251">
        <f>G83-G110</f>
        <v>-16202.369040000034</v>
      </c>
      <c r="H111" s="251">
        <f>H83-H110</f>
        <v>-19923.760111200027</v>
      </c>
      <c r="I111" s="251">
        <f>I83-I110</f>
        <v>-23756.79291453601</v>
      </c>
      <c r="J111" s="251">
        <f>J83-J110</f>
        <v>-27704.816701972093</v>
      </c>
      <c r="R111" s="116"/>
      <c r="S111" s="116"/>
      <c r="T111" s="116"/>
      <c r="U111" s="116"/>
      <c r="V111" s="116"/>
      <c r="W111" s="116"/>
      <c r="X111" s="116"/>
      <c r="Y111" s="116"/>
      <c r="Z111" s="116"/>
      <c r="AA111" s="116"/>
      <c r="AB111" s="116"/>
      <c r="AC111" s="116"/>
      <c r="AD111" s="116"/>
      <c r="AE111" s="116"/>
      <c r="AF111" s="116"/>
      <c r="AG111" s="116"/>
      <c r="AH111" s="116"/>
      <c r="AI111" s="116"/>
      <c r="AJ111" s="116"/>
      <c r="AK111" s="116"/>
      <c r="AL111" s="116"/>
      <c r="AM111" s="116"/>
      <c r="AN111" s="116"/>
      <c r="AO111" s="116"/>
      <c r="AP111" s="116"/>
      <c r="AQ111" s="116"/>
      <c r="AR111" s="116"/>
      <c r="AS111" s="116"/>
      <c r="AT111" s="116"/>
      <c r="AU111" s="116"/>
      <c r="AV111" s="116"/>
      <c r="AW111" s="116"/>
      <c r="AX111" s="116"/>
      <c r="AY111" s="116"/>
      <c r="AZ111" s="116"/>
      <c r="BA111" s="116"/>
      <c r="BB111" s="116"/>
      <c r="BC111" s="116"/>
      <c r="BD111" s="116"/>
      <c r="BE111" s="116"/>
      <c r="BF111" s="116"/>
      <c r="BG111" s="116"/>
      <c r="BH111" s="116"/>
      <c r="BI111" s="116"/>
      <c r="BJ111" s="116"/>
      <c r="BK111" s="116"/>
      <c r="BL111" s="116"/>
      <c r="BM111" s="116"/>
      <c r="BN111" s="116"/>
      <c r="BO111" s="116"/>
      <c r="BP111" s="116"/>
      <c r="BQ111" s="116"/>
      <c r="BR111" s="116"/>
      <c r="BS111" s="116"/>
      <c r="BT111" s="116"/>
      <c r="BU111" s="116"/>
      <c r="BV111" s="116"/>
      <c r="BW111" s="116"/>
      <c r="BX111" s="116"/>
      <c r="BY111" s="116"/>
      <c r="BZ111" s="116"/>
      <c r="CA111" s="116"/>
      <c r="CB111" s="116"/>
      <c r="CC111" s="116"/>
      <c r="CD111" s="116"/>
      <c r="CE111" s="116"/>
      <c r="CF111" s="116"/>
      <c r="CG111" s="116"/>
      <c r="CH111" s="116"/>
      <c r="CI111" s="116"/>
      <c r="CJ111" s="116"/>
      <c r="CK111" s="116"/>
      <c r="CL111" s="116"/>
      <c r="CM111" s="116"/>
      <c r="CN111" s="116"/>
      <c r="CO111" s="116"/>
      <c r="CP111" s="116"/>
      <c r="CQ111" s="116"/>
      <c r="CR111" s="116"/>
      <c r="CS111" s="116"/>
      <c r="CT111" s="116"/>
      <c r="CU111" s="116"/>
      <c r="CV111" s="116"/>
      <c r="CW111" s="116"/>
      <c r="CX111" s="116"/>
      <c r="CY111" s="116"/>
      <c r="CZ111" s="116"/>
    </row>
    <row r="112" spans="1:104" x14ac:dyDescent="0.25">
      <c r="D112" s="29"/>
      <c r="R112" s="116"/>
      <c r="S112" s="116"/>
      <c r="T112" s="116"/>
      <c r="U112" s="116"/>
      <c r="V112" s="116"/>
      <c r="W112" s="116"/>
      <c r="X112" s="116"/>
      <c r="Y112" s="116"/>
      <c r="Z112" s="116"/>
      <c r="AA112" s="116"/>
      <c r="AB112" s="116"/>
      <c r="AC112" s="116"/>
      <c r="AD112" s="116"/>
      <c r="AE112" s="116"/>
      <c r="AF112" s="116"/>
      <c r="AG112" s="116"/>
      <c r="AH112" s="116"/>
      <c r="AI112" s="116"/>
      <c r="AJ112" s="116"/>
      <c r="AK112" s="116"/>
      <c r="AL112" s="116"/>
      <c r="AM112" s="116"/>
      <c r="AN112" s="116"/>
      <c r="AO112" s="116"/>
      <c r="AP112" s="116"/>
      <c r="AQ112" s="116"/>
      <c r="AR112" s="116"/>
      <c r="AS112" s="116"/>
      <c r="AT112" s="116"/>
      <c r="AU112" s="116"/>
      <c r="AV112" s="116"/>
      <c r="AW112" s="116"/>
      <c r="AX112" s="116"/>
      <c r="AY112" s="116"/>
      <c r="AZ112" s="116"/>
      <c r="BA112" s="116"/>
      <c r="BB112" s="116"/>
      <c r="BC112" s="116"/>
      <c r="BD112" s="116"/>
      <c r="BE112" s="116"/>
      <c r="BF112" s="116"/>
      <c r="BG112" s="116"/>
      <c r="BH112" s="116"/>
      <c r="BI112" s="116"/>
      <c r="BJ112" s="116"/>
      <c r="BK112" s="116"/>
      <c r="BL112" s="116"/>
      <c r="BM112" s="116"/>
      <c r="BN112" s="116"/>
      <c r="BO112" s="116"/>
      <c r="BP112" s="116"/>
      <c r="BQ112" s="116"/>
      <c r="BR112" s="116"/>
      <c r="BS112" s="116"/>
      <c r="BT112" s="116"/>
      <c r="BU112" s="116"/>
      <c r="BV112" s="116"/>
      <c r="BW112" s="116"/>
      <c r="BX112" s="116"/>
      <c r="BY112" s="116"/>
      <c r="BZ112" s="116"/>
      <c r="CA112" s="116"/>
      <c r="CB112" s="116"/>
      <c r="CC112" s="116"/>
      <c r="CD112" s="116"/>
      <c r="CE112" s="116"/>
      <c r="CF112" s="116"/>
      <c r="CG112" s="116"/>
      <c r="CH112" s="116"/>
      <c r="CI112" s="116"/>
      <c r="CJ112" s="116"/>
      <c r="CK112" s="116"/>
      <c r="CL112" s="116"/>
      <c r="CM112" s="116"/>
      <c r="CN112" s="116"/>
      <c r="CO112" s="116"/>
      <c r="CP112" s="116"/>
      <c r="CQ112" s="116"/>
      <c r="CR112" s="116"/>
      <c r="CS112" s="116"/>
      <c r="CT112" s="116"/>
      <c r="CU112" s="116"/>
      <c r="CV112" s="116"/>
      <c r="CW112" s="116"/>
      <c r="CX112" s="116"/>
      <c r="CY112" s="116"/>
      <c r="CZ112" s="116"/>
    </row>
    <row r="113" spans="4:104" x14ac:dyDescent="0.25">
      <c r="D113" s="29"/>
      <c r="R113" s="116"/>
      <c r="S113" s="116"/>
      <c r="T113" s="116"/>
      <c r="U113" s="116"/>
      <c r="V113" s="116"/>
      <c r="W113" s="116"/>
      <c r="X113" s="116"/>
      <c r="Y113" s="116"/>
      <c r="Z113" s="116"/>
      <c r="AA113" s="116"/>
      <c r="AB113" s="116"/>
      <c r="AC113" s="116"/>
      <c r="AD113" s="116"/>
      <c r="AE113" s="116"/>
      <c r="AF113" s="116"/>
      <c r="AG113" s="116"/>
      <c r="AH113" s="116"/>
      <c r="AI113" s="116"/>
      <c r="AJ113" s="116"/>
      <c r="AK113" s="116"/>
      <c r="AL113" s="116"/>
      <c r="AM113" s="116"/>
      <c r="AN113" s="116"/>
      <c r="AO113" s="116"/>
      <c r="AP113" s="116"/>
      <c r="AQ113" s="116"/>
      <c r="AR113" s="116"/>
      <c r="AS113" s="116"/>
      <c r="AT113" s="116"/>
      <c r="AU113" s="116"/>
      <c r="AV113" s="116"/>
      <c r="AW113" s="116"/>
      <c r="AX113" s="116"/>
      <c r="AY113" s="116"/>
      <c r="AZ113" s="116"/>
      <c r="BA113" s="116"/>
      <c r="BB113" s="116"/>
      <c r="BC113" s="116"/>
      <c r="BD113" s="116"/>
      <c r="BE113" s="116"/>
      <c r="BF113" s="116"/>
      <c r="BG113" s="116"/>
      <c r="BH113" s="116"/>
      <c r="BI113" s="116"/>
      <c r="BJ113" s="116"/>
      <c r="BK113" s="116"/>
      <c r="BL113" s="116"/>
      <c r="BM113" s="116"/>
      <c r="BN113" s="116"/>
      <c r="BO113" s="116"/>
      <c r="BP113" s="116"/>
      <c r="BQ113" s="116"/>
      <c r="BR113" s="116"/>
      <c r="BS113" s="116"/>
      <c r="BT113" s="116"/>
      <c r="BU113" s="116"/>
      <c r="BV113" s="116"/>
      <c r="BW113" s="116"/>
      <c r="BX113" s="116"/>
      <c r="BY113" s="116"/>
      <c r="BZ113" s="116"/>
      <c r="CA113" s="116"/>
      <c r="CB113" s="116"/>
      <c r="CC113" s="116"/>
      <c r="CD113" s="116"/>
      <c r="CE113" s="116"/>
      <c r="CF113" s="116"/>
      <c r="CG113" s="116"/>
      <c r="CH113" s="116"/>
      <c r="CI113" s="116"/>
      <c r="CJ113" s="116"/>
      <c r="CK113" s="116"/>
      <c r="CL113" s="116"/>
      <c r="CM113" s="116"/>
      <c r="CN113" s="116"/>
      <c r="CO113" s="116"/>
      <c r="CP113" s="116"/>
      <c r="CQ113" s="116"/>
      <c r="CR113" s="116"/>
      <c r="CS113" s="116"/>
      <c r="CT113" s="116"/>
      <c r="CU113" s="116"/>
      <c r="CV113" s="116"/>
      <c r="CW113" s="116"/>
      <c r="CX113" s="116"/>
      <c r="CY113" s="116"/>
      <c r="CZ113" s="116"/>
    </row>
    <row r="114" spans="4:104" x14ac:dyDescent="0.25">
      <c r="D114" s="29"/>
      <c r="R114" s="116"/>
      <c r="S114" s="116"/>
      <c r="T114" s="116"/>
      <c r="U114" s="116"/>
      <c r="V114" s="116"/>
      <c r="W114" s="116"/>
      <c r="X114" s="116"/>
      <c r="Y114" s="116"/>
      <c r="Z114" s="116"/>
      <c r="AA114" s="116"/>
      <c r="AB114" s="116"/>
      <c r="AC114" s="116"/>
      <c r="AD114" s="116"/>
      <c r="AE114" s="116"/>
      <c r="AF114" s="116"/>
      <c r="AG114" s="116"/>
      <c r="AH114" s="116"/>
      <c r="AI114" s="116"/>
      <c r="AJ114" s="116"/>
      <c r="AK114" s="116"/>
      <c r="AL114" s="116"/>
      <c r="AM114" s="116"/>
      <c r="AN114" s="116"/>
      <c r="AO114" s="116"/>
      <c r="AP114" s="116"/>
      <c r="AQ114" s="116"/>
      <c r="AR114" s="116"/>
      <c r="AS114" s="116"/>
      <c r="AT114" s="116"/>
      <c r="AU114" s="116"/>
      <c r="AV114" s="116"/>
      <c r="AW114" s="116"/>
      <c r="AX114" s="116"/>
      <c r="AY114" s="116"/>
      <c r="AZ114" s="116"/>
      <c r="BA114" s="116"/>
      <c r="BB114" s="116"/>
      <c r="BC114" s="116"/>
      <c r="BD114" s="116"/>
      <c r="BE114" s="116"/>
      <c r="BF114" s="116"/>
      <c r="BG114" s="116"/>
      <c r="BH114" s="116"/>
      <c r="BI114" s="116"/>
      <c r="BJ114" s="116"/>
      <c r="BK114" s="116"/>
      <c r="BL114" s="116"/>
      <c r="BM114" s="116"/>
      <c r="BN114" s="116"/>
      <c r="BO114" s="116"/>
      <c r="BP114" s="116"/>
      <c r="BQ114" s="116"/>
      <c r="BR114" s="116"/>
      <c r="BS114" s="116"/>
      <c r="BT114" s="116"/>
      <c r="BU114" s="116"/>
      <c r="BV114" s="116"/>
      <c r="BW114" s="116"/>
      <c r="BX114" s="116"/>
      <c r="BY114" s="116"/>
      <c r="BZ114" s="116"/>
      <c r="CA114" s="116"/>
      <c r="CB114" s="116"/>
      <c r="CC114" s="116"/>
      <c r="CD114" s="116"/>
      <c r="CE114" s="116"/>
      <c r="CF114" s="116"/>
      <c r="CG114" s="116"/>
      <c r="CH114" s="116"/>
      <c r="CI114" s="116"/>
      <c r="CJ114" s="116"/>
      <c r="CK114" s="116"/>
      <c r="CL114" s="116"/>
      <c r="CM114" s="116"/>
      <c r="CN114" s="116"/>
      <c r="CO114" s="116"/>
      <c r="CP114" s="116"/>
      <c r="CQ114" s="116"/>
      <c r="CR114" s="116"/>
      <c r="CS114" s="116"/>
      <c r="CT114" s="116"/>
      <c r="CU114" s="116"/>
      <c r="CV114" s="116"/>
      <c r="CW114" s="116"/>
      <c r="CX114" s="116"/>
      <c r="CY114" s="116"/>
      <c r="CZ114" s="116"/>
    </row>
    <row r="115" spans="4:104" x14ac:dyDescent="0.25">
      <c r="D115" s="29"/>
      <c r="R115" s="116"/>
      <c r="S115" s="116"/>
      <c r="T115" s="116"/>
      <c r="U115" s="116"/>
      <c r="V115" s="116"/>
      <c r="W115" s="116"/>
      <c r="X115" s="116"/>
      <c r="Y115" s="116"/>
      <c r="Z115" s="116"/>
      <c r="AA115" s="116"/>
      <c r="AB115" s="116"/>
      <c r="AC115" s="116"/>
      <c r="AD115" s="116"/>
      <c r="AE115" s="116"/>
      <c r="AF115" s="116"/>
      <c r="AG115" s="116"/>
      <c r="AH115" s="116"/>
      <c r="AI115" s="116"/>
      <c r="AJ115" s="116"/>
      <c r="AK115" s="116"/>
      <c r="AL115" s="116"/>
      <c r="AM115" s="116"/>
      <c r="AN115" s="116"/>
      <c r="AO115" s="116"/>
      <c r="AP115" s="116"/>
      <c r="AQ115" s="116"/>
      <c r="AR115" s="116"/>
      <c r="AS115" s="116"/>
      <c r="AT115" s="116"/>
      <c r="AU115" s="116"/>
      <c r="AV115" s="116"/>
      <c r="AW115" s="116"/>
      <c r="AX115" s="116"/>
      <c r="AY115" s="116"/>
      <c r="AZ115" s="116"/>
      <c r="BA115" s="116"/>
      <c r="BB115" s="116"/>
      <c r="BC115" s="116"/>
      <c r="BD115" s="116"/>
      <c r="BE115" s="116"/>
      <c r="BF115" s="116"/>
      <c r="BG115" s="116"/>
      <c r="BH115" s="116"/>
      <c r="BI115" s="116"/>
      <c r="BJ115" s="116"/>
      <c r="BK115" s="116"/>
      <c r="BL115" s="116"/>
      <c r="BM115" s="116"/>
      <c r="BN115" s="116"/>
      <c r="BO115" s="116"/>
      <c r="BP115" s="116"/>
      <c r="BQ115" s="116"/>
      <c r="BR115" s="116"/>
      <c r="BS115" s="116"/>
      <c r="BT115" s="116"/>
      <c r="BU115" s="116"/>
      <c r="BV115" s="116"/>
      <c r="BW115" s="116"/>
      <c r="BX115" s="116"/>
      <c r="BY115" s="116"/>
      <c r="BZ115" s="116"/>
      <c r="CA115" s="116"/>
      <c r="CB115" s="116"/>
      <c r="CC115" s="116"/>
      <c r="CD115" s="116"/>
      <c r="CE115" s="116"/>
      <c r="CF115" s="116"/>
      <c r="CG115" s="116"/>
      <c r="CH115" s="116"/>
      <c r="CI115" s="116"/>
      <c r="CJ115" s="116"/>
      <c r="CK115" s="116"/>
      <c r="CL115" s="116"/>
      <c r="CM115" s="116"/>
      <c r="CN115" s="116"/>
      <c r="CO115" s="116"/>
      <c r="CP115" s="116"/>
      <c r="CQ115" s="116"/>
      <c r="CR115" s="116"/>
      <c r="CS115" s="116"/>
      <c r="CT115" s="116"/>
      <c r="CU115" s="116"/>
      <c r="CV115" s="116"/>
      <c r="CW115" s="116"/>
      <c r="CX115" s="116"/>
      <c r="CY115" s="116"/>
      <c r="CZ115" s="116"/>
    </row>
    <row r="116" spans="4:104" x14ac:dyDescent="0.25">
      <c r="D116" s="29"/>
      <c r="R116" s="116"/>
      <c r="S116" s="116"/>
      <c r="T116" s="116"/>
      <c r="U116" s="116"/>
      <c r="V116" s="116"/>
      <c r="W116" s="116"/>
      <c r="X116" s="116"/>
      <c r="Y116" s="116"/>
      <c r="Z116" s="116"/>
      <c r="AA116" s="116"/>
      <c r="AB116" s="116"/>
      <c r="AC116" s="116"/>
      <c r="AD116" s="116"/>
      <c r="AE116" s="116"/>
      <c r="AF116" s="116"/>
      <c r="AG116" s="116"/>
      <c r="AH116" s="116"/>
      <c r="AI116" s="116"/>
      <c r="AJ116" s="116"/>
      <c r="AK116" s="116"/>
      <c r="AL116" s="116"/>
      <c r="AM116" s="116"/>
      <c r="AN116" s="116"/>
      <c r="AO116" s="116"/>
      <c r="AP116" s="116"/>
      <c r="AQ116" s="116"/>
      <c r="AR116" s="116"/>
      <c r="AS116" s="116"/>
      <c r="AT116" s="116"/>
      <c r="AU116" s="116"/>
      <c r="AV116" s="116"/>
      <c r="AW116" s="116"/>
      <c r="AX116" s="116"/>
      <c r="AY116" s="116"/>
      <c r="AZ116" s="116"/>
      <c r="BA116" s="116"/>
      <c r="BB116" s="116"/>
      <c r="BC116" s="116"/>
      <c r="BD116" s="116"/>
      <c r="BE116" s="116"/>
      <c r="BF116" s="116"/>
      <c r="BG116" s="116"/>
      <c r="BH116" s="116"/>
      <c r="BI116" s="116"/>
      <c r="BJ116" s="116"/>
      <c r="BK116" s="116"/>
      <c r="BL116" s="116"/>
      <c r="BM116" s="116"/>
      <c r="BN116" s="116"/>
      <c r="BO116" s="116"/>
      <c r="BP116" s="116"/>
      <c r="BQ116" s="116"/>
      <c r="BR116" s="116"/>
      <c r="BS116" s="116"/>
      <c r="BT116" s="116"/>
      <c r="BU116" s="116"/>
      <c r="BV116" s="116"/>
      <c r="BW116" s="116"/>
      <c r="BX116" s="116"/>
      <c r="BY116" s="116"/>
      <c r="BZ116" s="116"/>
      <c r="CA116" s="116"/>
      <c r="CB116" s="116"/>
      <c r="CC116" s="116"/>
      <c r="CD116" s="116"/>
      <c r="CE116" s="116"/>
      <c r="CF116" s="116"/>
      <c r="CG116" s="116"/>
      <c r="CH116" s="116"/>
      <c r="CI116" s="116"/>
      <c r="CJ116" s="116"/>
      <c r="CK116" s="116"/>
      <c r="CL116" s="116"/>
      <c r="CM116" s="116"/>
      <c r="CN116" s="116"/>
      <c r="CO116" s="116"/>
      <c r="CP116" s="116"/>
      <c r="CQ116" s="116"/>
      <c r="CR116" s="116"/>
      <c r="CS116" s="116"/>
      <c r="CT116" s="116"/>
      <c r="CU116" s="116"/>
      <c r="CV116" s="116"/>
      <c r="CW116" s="116"/>
      <c r="CX116" s="116"/>
      <c r="CY116" s="116"/>
      <c r="CZ116" s="116"/>
    </row>
    <row r="117" spans="4:104" x14ac:dyDescent="0.25">
      <c r="D117" s="29"/>
      <c r="R117" s="116"/>
      <c r="S117" s="116"/>
      <c r="T117" s="116"/>
      <c r="U117" s="116"/>
      <c r="V117" s="116"/>
      <c r="W117" s="116"/>
      <c r="X117" s="116"/>
      <c r="Y117" s="116"/>
      <c r="Z117" s="116"/>
      <c r="AA117" s="116"/>
      <c r="AB117" s="116"/>
      <c r="AC117" s="116"/>
      <c r="AD117" s="116"/>
      <c r="AE117" s="116"/>
      <c r="AF117" s="116"/>
      <c r="AG117" s="116"/>
      <c r="AH117" s="116"/>
      <c r="AI117" s="116"/>
      <c r="AJ117" s="116"/>
      <c r="AK117" s="116"/>
      <c r="AL117" s="116"/>
      <c r="AM117" s="116"/>
      <c r="AN117" s="116"/>
      <c r="AO117" s="116"/>
      <c r="AP117" s="116"/>
      <c r="AQ117" s="116"/>
      <c r="AR117" s="116"/>
      <c r="AS117" s="116"/>
      <c r="AT117" s="116"/>
      <c r="AU117" s="116"/>
      <c r="AV117" s="116"/>
      <c r="AW117" s="116"/>
      <c r="AX117" s="116"/>
      <c r="AY117" s="116"/>
      <c r="AZ117" s="116"/>
      <c r="BA117" s="116"/>
      <c r="BB117" s="116"/>
      <c r="BC117" s="116"/>
      <c r="BD117" s="116"/>
      <c r="BE117" s="116"/>
      <c r="BF117" s="116"/>
      <c r="BG117" s="116"/>
      <c r="BH117" s="116"/>
      <c r="BI117" s="116"/>
      <c r="BJ117" s="116"/>
      <c r="BK117" s="116"/>
      <c r="BL117" s="116"/>
      <c r="BM117" s="116"/>
      <c r="BN117" s="116"/>
      <c r="BO117" s="116"/>
      <c r="BP117" s="116"/>
      <c r="BQ117" s="116"/>
      <c r="BR117" s="116"/>
      <c r="BS117" s="116"/>
      <c r="BT117" s="116"/>
      <c r="BU117" s="116"/>
      <c r="BV117" s="116"/>
      <c r="BW117" s="116"/>
      <c r="BX117" s="116"/>
      <c r="BY117" s="116"/>
      <c r="BZ117" s="116"/>
      <c r="CA117" s="116"/>
      <c r="CB117" s="116"/>
      <c r="CC117" s="116"/>
      <c r="CD117" s="116"/>
      <c r="CE117" s="116"/>
      <c r="CF117" s="116"/>
      <c r="CG117" s="116"/>
      <c r="CH117" s="116"/>
      <c r="CI117" s="116"/>
      <c r="CJ117" s="116"/>
      <c r="CK117" s="116"/>
      <c r="CL117" s="116"/>
      <c r="CM117" s="116"/>
      <c r="CN117" s="116"/>
      <c r="CO117" s="116"/>
      <c r="CP117" s="116"/>
      <c r="CQ117" s="116"/>
      <c r="CR117" s="116"/>
      <c r="CS117" s="116"/>
      <c r="CT117" s="116"/>
      <c r="CU117" s="116"/>
      <c r="CV117" s="116"/>
      <c r="CW117" s="116"/>
      <c r="CX117" s="116"/>
      <c r="CY117" s="116"/>
      <c r="CZ117" s="116"/>
    </row>
    <row r="118" spans="4:104" x14ac:dyDescent="0.25">
      <c r="D118" s="29"/>
    </row>
    <row r="119" spans="4:104" x14ac:dyDescent="0.25">
      <c r="D119" s="29"/>
    </row>
    <row r="120" spans="4:104" x14ac:dyDescent="0.25">
      <c r="D120" s="29"/>
    </row>
    <row r="121" spans="4:104" x14ac:dyDescent="0.25">
      <c r="D121" s="29"/>
    </row>
    <row r="122" spans="4:104" x14ac:dyDescent="0.25">
      <c r="D122" s="29"/>
    </row>
    <row r="123" spans="4:104" x14ac:dyDescent="0.25">
      <c r="D123" s="29"/>
    </row>
    <row r="124" spans="4:104" x14ac:dyDescent="0.25">
      <c r="D124" s="29"/>
    </row>
    <row r="125" spans="4:104" x14ac:dyDescent="0.25">
      <c r="D125" s="29"/>
    </row>
    <row r="126" spans="4:104" x14ac:dyDescent="0.25">
      <c r="D126" s="29"/>
    </row>
    <row r="127" spans="4:104" x14ac:dyDescent="0.25">
      <c r="D127" s="29"/>
    </row>
    <row r="128" spans="4:104" x14ac:dyDescent="0.25">
      <c r="D128" s="29"/>
    </row>
    <row r="129" spans="4:4" x14ac:dyDescent="0.25">
      <c r="D129" s="29"/>
    </row>
    <row r="130" spans="4:4" x14ac:dyDescent="0.25">
      <c r="D130" s="29"/>
    </row>
    <row r="131" spans="4:4" x14ac:dyDescent="0.25">
      <c r="D131" s="29"/>
    </row>
    <row r="132" spans="4:4" x14ac:dyDescent="0.25">
      <c r="D132" s="29"/>
    </row>
    <row r="133" spans="4:4" x14ac:dyDescent="0.25">
      <c r="D133" s="29"/>
    </row>
    <row r="134" spans="4:4" x14ac:dyDescent="0.25">
      <c r="D134" s="29"/>
    </row>
    <row r="135" spans="4:4" x14ac:dyDescent="0.25">
      <c r="D135" s="29"/>
    </row>
    <row r="136" spans="4:4" x14ac:dyDescent="0.25">
      <c r="D136" s="29"/>
    </row>
    <row r="137" spans="4:4" x14ac:dyDescent="0.25">
      <c r="D137" s="29"/>
    </row>
    <row r="138" spans="4:4" x14ac:dyDescent="0.25">
      <c r="D138" s="29"/>
    </row>
    <row r="139" spans="4:4" x14ac:dyDescent="0.25">
      <c r="D139" s="29"/>
    </row>
    <row r="140" spans="4:4" x14ac:dyDescent="0.25">
      <c r="D140" s="29"/>
    </row>
    <row r="141" spans="4:4" x14ac:dyDescent="0.25">
      <c r="D141" s="29"/>
    </row>
    <row r="142" spans="4:4" x14ac:dyDescent="0.25">
      <c r="D142" s="29"/>
    </row>
    <row r="143" spans="4:4" x14ac:dyDescent="0.25">
      <c r="D143" s="29"/>
    </row>
    <row r="144" spans="4:4" x14ac:dyDescent="0.25">
      <c r="D144" s="29"/>
    </row>
    <row r="145" spans="4:4" x14ac:dyDescent="0.25">
      <c r="D145" s="29"/>
    </row>
    <row r="146" spans="4:4" x14ac:dyDescent="0.25">
      <c r="D146" s="29"/>
    </row>
    <row r="147" spans="4:4" x14ac:dyDescent="0.25">
      <c r="D147" s="29"/>
    </row>
    <row r="148" spans="4:4" x14ac:dyDescent="0.25">
      <c r="D148" s="29"/>
    </row>
    <row r="149" spans="4:4" x14ac:dyDescent="0.25">
      <c r="D149" s="29"/>
    </row>
    <row r="150" spans="4:4" x14ac:dyDescent="0.25">
      <c r="D150" s="29"/>
    </row>
    <row r="151" spans="4:4" x14ac:dyDescent="0.25">
      <c r="D151" s="29"/>
    </row>
    <row r="152" spans="4:4" x14ac:dyDescent="0.25">
      <c r="D152" s="29"/>
    </row>
    <row r="153" spans="4:4" x14ac:dyDescent="0.25">
      <c r="D153" s="29"/>
    </row>
    <row r="154" spans="4:4" x14ac:dyDescent="0.25">
      <c r="D154" s="29"/>
    </row>
    <row r="155" spans="4:4" x14ac:dyDescent="0.25">
      <c r="D155" s="29"/>
    </row>
    <row r="156" spans="4:4" x14ac:dyDescent="0.25">
      <c r="D156" s="29"/>
    </row>
    <row r="157" spans="4:4" x14ac:dyDescent="0.25">
      <c r="D157" s="29"/>
    </row>
    <row r="158" spans="4:4" x14ac:dyDescent="0.25">
      <c r="D158" s="29"/>
    </row>
    <row r="159" spans="4:4" x14ac:dyDescent="0.25">
      <c r="D159" s="29"/>
    </row>
    <row r="160" spans="4:4" x14ac:dyDescent="0.25">
      <c r="D160" s="29"/>
    </row>
    <row r="161" spans="4:4" x14ac:dyDescent="0.25">
      <c r="D161" s="29"/>
    </row>
    <row r="162" spans="4:4" x14ac:dyDescent="0.25">
      <c r="D162" s="29"/>
    </row>
    <row r="163" spans="4:4" x14ac:dyDescent="0.25">
      <c r="D163" s="29"/>
    </row>
    <row r="164" spans="4:4" x14ac:dyDescent="0.25">
      <c r="D164" s="29"/>
    </row>
    <row r="165" spans="4:4" x14ac:dyDescent="0.25">
      <c r="D165" s="29"/>
    </row>
    <row r="166" spans="4:4" x14ac:dyDescent="0.25">
      <c r="D166" s="29"/>
    </row>
    <row r="167" spans="4:4" x14ac:dyDescent="0.25">
      <c r="D167" s="29"/>
    </row>
    <row r="168" spans="4:4" x14ac:dyDescent="0.25">
      <c r="D168" s="29"/>
    </row>
    <row r="169" spans="4:4" x14ac:dyDescent="0.25">
      <c r="D169" s="29"/>
    </row>
    <row r="170" spans="4:4" x14ac:dyDescent="0.25">
      <c r="D170" s="29"/>
    </row>
    <row r="171" spans="4:4" x14ac:dyDescent="0.25">
      <c r="D171" s="29"/>
    </row>
    <row r="172" spans="4:4" x14ac:dyDescent="0.25">
      <c r="D172" s="29"/>
    </row>
    <row r="173" spans="4:4" x14ac:dyDescent="0.25">
      <c r="D173" s="29"/>
    </row>
    <row r="174" spans="4:4" x14ac:dyDescent="0.25">
      <c r="D174" s="29"/>
    </row>
    <row r="175" spans="4:4" x14ac:dyDescent="0.25">
      <c r="D175" s="29"/>
    </row>
    <row r="176" spans="4:4" x14ac:dyDescent="0.25">
      <c r="D176" s="29"/>
    </row>
    <row r="177" spans="4:4" x14ac:dyDescent="0.25">
      <c r="D177" s="29"/>
    </row>
    <row r="178" spans="4:4" x14ac:dyDescent="0.25">
      <c r="D178" s="29"/>
    </row>
    <row r="179" spans="4:4" x14ac:dyDescent="0.25">
      <c r="D179" s="29"/>
    </row>
    <row r="180" spans="4:4" x14ac:dyDescent="0.25">
      <c r="D180" s="29"/>
    </row>
    <row r="181" spans="4:4" x14ac:dyDescent="0.25">
      <c r="D181" s="29"/>
    </row>
    <row r="182" spans="4:4" x14ac:dyDescent="0.25">
      <c r="D182" s="29"/>
    </row>
    <row r="183" spans="4:4" x14ac:dyDescent="0.25">
      <c r="D183" s="29"/>
    </row>
    <row r="184" spans="4:4" x14ac:dyDescent="0.25">
      <c r="D184" s="29"/>
    </row>
    <row r="185" spans="4:4" x14ac:dyDescent="0.25">
      <c r="D185" s="29"/>
    </row>
    <row r="186" spans="4:4" x14ac:dyDescent="0.25">
      <c r="D186" s="29"/>
    </row>
    <row r="187" spans="4:4" x14ac:dyDescent="0.25">
      <c r="D187" s="29"/>
    </row>
    <row r="188" spans="4:4" x14ac:dyDescent="0.25">
      <c r="D188" s="29"/>
    </row>
    <row r="189" spans="4:4" x14ac:dyDescent="0.25">
      <c r="D189" s="29"/>
    </row>
    <row r="190" spans="4:4" x14ac:dyDescent="0.25">
      <c r="D190" s="29"/>
    </row>
    <row r="191" spans="4:4" x14ac:dyDescent="0.25">
      <c r="D191" s="29"/>
    </row>
    <row r="192" spans="4:4" x14ac:dyDescent="0.25">
      <c r="D192" s="29"/>
    </row>
    <row r="193" spans="4:4" x14ac:dyDescent="0.25">
      <c r="D193" s="29"/>
    </row>
    <row r="194" spans="4:4" x14ac:dyDescent="0.25">
      <c r="D194" s="29"/>
    </row>
    <row r="195" spans="4:4" x14ac:dyDescent="0.25">
      <c r="D195" s="29"/>
    </row>
    <row r="196" spans="4:4" x14ac:dyDescent="0.25">
      <c r="D196" s="29"/>
    </row>
    <row r="197" spans="4:4" x14ac:dyDescent="0.25">
      <c r="D197" s="29"/>
    </row>
    <row r="198" spans="4:4" x14ac:dyDescent="0.25">
      <c r="D198" s="29"/>
    </row>
    <row r="199" spans="4:4" x14ac:dyDescent="0.25">
      <c r="D199" s="29"/>
    </row>
    <row r="200" spans="4:4" x14ac:dyDescent="0.25">
      <c r="D200" s="29"/>
    </row>
    <row r="201" spans="4:4" x14ac:dyDescent="0.25">
      <c r="D201" s="29"/>
    </row>
    <row r="202" spans="4:4" x14ac:dyDescent="0.25">
      <c r="D202" s="29"/>
    </row>
    <row r="203" spans="4:4" x14ac:dyDescent="0.25">
      <c r="D203" s="29"/>
    </row>
    <row r="204" spans="4:4" x14ac:dyDescent="0.25">
      <c r="D204" s="29"/>
    </row>
    <row r="205" spans="4:4" x14ac:dyDescent="0.25">
      <c r="D205" s="29"/>
    </row>
    <row r="206" spans="4:4" x14ac:dyDescent="0.25">
      <c r="D206" s="29"/>
    </row>
    <row r="207" spans="4:4" x14ac:dyDescent="0.25">
      <c r="D207" s="29"/>
    </row>
    <row r="208" spans="4:4" x14ac:dyDescent="0.25">
      <c r="D208" s="29"/>
    </row>
    <row r="209" spans="4:4" x14ac:dyDescent="0.25">
      <c r="D209" s="29"/>
    </row>
    <row r="210" spans="4:4" x14ac:dyDescent="0.25">
      <c r="D210" s="29"/>
    </row>
    <row r="211" spans="4:4" x14ac:dyDescent="0.25">
      <c r="D211" s="29"/>
    </row>
    <row r="212" spans="4:4" x14ac:dyDescent="0.25">
      <c r="D212" s="29"/>
    </row>
    <row r="213" spans="4:4" x14ac:dyDescent="0.25">
      <c r="D213" s="29"/>
    </row>
    <row r="214" spans="4:4" x14ac:dyDescent="0.25">
      <c r="D214" s="29"/>
    </row>
    <row r="215" spans="4:4" x14ac:dyDescent="0.25">
      <c r="D215" s="29"/>
    </row>
    <row r="216" spans="4:4" x14ac:dyDescent="0.25">
      <c r="D216" s="29"/>
    </row>
    <row r="217" spans="4:4" x14ac:dyDescent="0.25">
      <c r="D217" s="29"/>
    </row>
    <row r="218" spans="4:4" x14ac:dyDescent="0.25">
      <c r="D218" s="29"/>
    </row>
    <row r="219" spans="4:4" x14ac:dyDescent="0.25">
      <c r="D219" s="29"/>
    </row>
    <row r="220" spans="4:4" x14ac:dyDescent="0.25">
      <c r="D220" s="29"/>
    </row>
    <row r="221" spans="4:4" x14ac:dyDescent="0.25">
      <c r="D221" s="29"/>
    </row>
    <row r="222" spans="4:4" x14ac:dyDescent="0.25">
      <c r="D222" s="29"/>
    </row>
    <row r="223" spans="4:4" x14ac:dyDescent="0.25">
      <c r="D223" s="29"/>
    </row>
    <row r="224" spans="4:4" x14ac:dyDescent="0.25">
      <c r="D224" s="29"/>
    </row>
    <row r="225" spans="4:4" x14ac:dyDescent="0.25">
      <c r="D225" s="29"/>
    </row>
    <row r="226" spans="4:4" x14ac:dyDescent="0.25">
      <c r="D226" s="29"/>
    </row>
    <row r="227" spans="4:4" x14ac:dyDescent="0.25">
      <c r="D227" s="29"/>
    </row>
    <row r="228" spans="4:4" x14ac:dyDescent="0.25">
      <c r="D228" s="29"/>
    </row>
    <row r="229" spans="4:4" x14ac:dyDescent="0.25">
      <c r="D229" s="29"/>
    </row>
    <row r="230" spans="4:4" x14ac:dyDescent="0.25">
      <c r="D230" s="29"/>
    </row>
    <row r="231" spans="4:4" x14ac:dyDescent="0.25">
      <c r="D231" s="29"/>
    </row>
    <row r="232" spans="4:4" x14ac:dyDescent="0.25">
      <c r="D232" s="29"/>
    </row>
    <row r="233" spans="4:4" x14ac:dyDescent="0.25">
      <c r="D233" s="29"/>
    </row>
    <row r="234" spans="4:4" x14ac:dyDescent="0.25">
      <c r="D234" s="29"/>
    </row>
    <row r="235" spans="4:4" x14ac:dyDescent="0.25">
      <c r="D235" s="29"/>
    </row>
    <row r="236" spans="4:4" x14ac:dyDescent="0.25">
      <c r="D236" s="29"/>
    </row>
    <row r="237" spans="4:4" x14ac:dyDescent="0.25">
      <c r="D237" s="29"/>
    </row>
    <row r="238" spans="4:4" x14ac:dyDescent="0.25">
      <c r="D238" s="29"/>
    </row>
    <row r="239" spans="4:4" x14ac:dyDescent="0.25">
      <c r="D239" s="29"/>
    </row>
    <row r="240" spans="4:4" x14ac:dyDescent="0.25">
      <c r="D240" s="29"/>
    </row>
    <row r="241" spans="4:4" x14ac:dyDescent="0.25">
      <c r="D241" s="29"/>
    </row>
    <row r="242" spans="4:4" x14ac:dyDescent="0.25">
      <c r="D242" s="29"/>
    </row>
    <row r="243" spans="4:4" x14ac:dyDescent="0.25">
      <c r="D243" s="29"/>
    </row>
    <row r="244" spans="4:4" x14ac:dyDescent="0.25">
      <c r="D244" s="29"/>
    </row>
    <row r="245" spans="4:4" x14ac:dyDescent="0.25">
      <c r="D245" s="29"/>
    </row>
    <row r="246" spans="4:4" x14ac:dyDescent="0.25">
      <c r="D246" s="29"/>
    </row>
    <row r="247" spans="4:4" x14ac:dyDescent="0.25">
      <c r="D247" s="29"/>
    </row>
    <row r="248" spans="4:4" x14ac:dyDescent="0.25">
      <c r="D248" s="29"/>
    </row>
    <row r="249" spans="4:4" x14ac:dyDescent="0.25">
      <c r="D249" s="29"/>
    </row>
    <row r="250" spans="4:4" x14ac:dyDescent="0.25">
      <c r="D250" s="29"/>
    </row>
    <row r="251" spans="4:4" x14ac:dyDescent="0.25">
      <c r="D251" s="29"/>
    </row>
    <row r="252" spans="4:4" x14ac:dyDescent="0.25">
      <c r="D252" s="29"/>
    </row>
    <row r="253" spans="4:4" x14ac:dyDescent="0.25">
      <c r="D253" s="29"/>
    </row>
    <row r="254" spans="4:4" x14ac:dyDescent="0.25">
      <c r="D254" s="29"/>
    </row>
    <row r="255" spans="4:4" x14ac:dyDescent="0.25">
      <c r="D255" s="29"/>
    </row>
    <row r="256" spans="4:4" x14ac:dyDescent="0.25">
      <c r="D256" s="29"/>
    </row>
    <row r="257" spans="4:4" x14ac:dyDescent="0.25">
      <c r="D257" s="29"/>
    </row>
    <row r="258" spans="4:4" x14ac:dyDescent="0.25">
      <c r="D258" s="29"/>
    </row>
    <row r="259" spans="4:4" x14ac:dyDescent="0.25">
      <c r="D259" s="29"/>
    </row>
    <row r="260" spans="4:4" x14ac:dyDescent="0.25">
      <c r="D260" s="29"/>
    </row>
    <row r="261" spans="4:4" x14ac:dyDescent="0.25">
      <c r="D261" s="29"/>
    </row>
    <row r="262" spans="4:4" x14ac:dyDescent="0.25">
      <c r="D262" s="29"/>
    </row>
    <row r="263" spans="4:4" x14ac:dyDescent="0.25">
      <c r="D263" s="29"/>
    </row>
    <row r="264" spans="4:4" x14ac:dyDescent="0.25">
      <c r="D264" s="29"/>
    </row>
    <row r="265" spans="4:4" x14ac:dyDescent="0.25">
      <c r="D265" s="29"/>
    </row>
    <row r="266" spans="4:4" x14ac:dyDescent="0.25">
      <c r="D266" s="29"/>
    </row>
    <row r="267" spans="4:4" x14ac:dyDescent="0.25">
      <c r="D267" s="29"/>
    </row>
    <row r="268" spans="4:4" x14ac:dyDescent="0.25">
      <c r="D268" s="29"/>
    </row>
    <row r="269" spans="4:4" x14ac:dyDescent="0.25">
      <c r="D269" s="29"/>
    </row>
    <row r="270" spans="4:4" x14ac:dyDescent="0.25">
      <c r="D270" s="29"/>
    </row>
    <row r="271" spans="4:4" x14ac:dyDescent="0.25">
      <c r="D271" s="29"/>
    </row>
    <row r="272" spans="4:4" x14ac:dyDescent="0.25">
      <c r="D272" s="29"/>
    </row>
    <row r="273" spans="4:4" x14ac:dyDescent="0.25">
      <c r="D273" s="29"/>
    </row>
    <row r="274" spans="4:4" x14ac:dyDescent="0.25">
      <c r="D274" s="29"/>
    </row>
    <row r="275" spans="4:4" x14ac:dyDescent="0.25">
      <c r="D275" s="29"/>
    </row>
    <row r="276" spans="4:4" x14ac:dyDescent="0.25">
      <c r="D276" s="29"/>
    </row>
    <row r="277" spans="4:4" x14ac:dyDescent="0.25">
      <c r="D277" s="29"/>
    </row>
    <row r="278" spans="4:4" x14ac:dyDescent="0.25">
      <c r="D278" s="29"/>
    </row>
    <row r="279" spans="4:4" x14ac:dyDescent="0.25">
      <c r="D279" s="29"/>
    </row>
    <row r="280" spans="4:4" x14ac:dyDescent="0.25">
      <c r="D280" s="29"/>
    </row>
    <row r="281" spans="4:4" x14ac:dyDescent="0.25">
      <c r="D281" s="29"/>
    </row>
    <row r="282" spans="4:4" x14ac:dyDescent="0.25">
      <c r="D282" s="29"/>
    </row>
    <row r="283" spans="4:4" x14ac:dyDescent="0.25">
      <c r="D283" s="29"/>
    </row>
    <row r="284" spans="4:4" x14ac:dyDescent="0.25">
      <c r="D284" s="29"/>
    </row>
    <row r="285" spans="4:4" x14ac:dyDescent="0.25">
      <c r="D285" s="29"/>
    </row>
    <row r="286" spans="4:4" x14ac:dyDescent="0.25">
      <c r="D286" s="29"/>
    </row>
    <row r="287" spans="4:4" x14ac:dyDescent="0.25">
      <c r="D287" s="29"/>
    </row>
    <row r="288" spans="4:4" x14ac:dyDescent="0.25">
      <c r="D288" s="29"/>
    </row>
    <row r="289" spans="4:4" x14ac:dyDescent="0.25">
      <c r="D289" s="29"/>
    </row>
    <row r="290" spans="4:4" x14ac:dyDescent="0.25">
      <c r="D290" s="29"/>
    </row>
    <row r="291" spans="4:4" x14ac:dyDescent="0.25">
      <c r="D291" s="29"/>
    </row>
    <row r="292" spans="4:4" x14ac:dyDescent="0.25">
      <c r="D292" s="29"/>
    </row>
    <row r="293" spans="4:4" x14ac:dyDescent="0.25">
      <c r="D293" s="29"/>
    </row>
    <row r="294" spans="4:4" x14ac:dyDescent="0.25">
      <c r="D294" s="29"/>
    </row>
    <row r="295" spans="4:4" x14ac:dyDescent="0.25">
      <c r="D295" s="29"/>
    </row>
    <row r="296" spans="4:4" x14ac:dyDescent="0.25">
      <c r="D296" s="29"/>
    </row>
    <row r="297" spans="4:4" x14ac:dyDescent="0.25">
      <c r="D297" s="29"/>
    </row>
    <row r="298" spans="4:4" x14ac:dyDescent="0.25">
      <c r="D298" s="29"/>
    </row>
    <row r="299" spans="4:4" x14ac:dyDescent="0.25">
      <c r="D299" s="29"/>
    </row>
    <row r="300" spans="4:4" x14ac:dyDescent="0.25">
      <c r="D300" s="29"/>
    </row>
    <row r="301" spans="4:4" x14ac:dyDescent="0.25">
      <c r="D301" s="29"/>
    </row>
    <row r="302" spans="4:4" x14ac:dyDescent="0.25">
      <c r="D302" s="29"/>
    </row>
    <row r="303" spans="4:4" x14ac:dyDescent="0.25">
      <c r="D303" s="29"/>
    </row>
    <row r="304" spans="4:4" x14ac:dyDescent="0.25">
      <c r="D304" s="29"/>
    </row>
    <row r="305" spans="4:4" x14ac:dyDescent="0.25">
      <c r="D305" s="29"/>
    </row>
    <row r="306" spans="4:4" x14ac:dyDescent="0.25">
      <c r="D306" s="29"/>
    </row>
    <row r="307" spans="4:4" x14ac:dyDescent="0.25">
      <c r="D307" s="29"/>
    </row>
    <row r="308" spans="4:4" x14ac:dyDescent="0.25">
      <c r="D308" s="29"/>
    </row>
    <row r="309" spans="4:4" x14ac:dyDescent="0.25">
      <c r="D309" s="29"/>
    </row>
    <row r="310" spans="4:4" x14ac:dyDescent="0.25">
      <c r="D310" s="29"/>
    </row>
    <row r="311" spans="4:4" x14ac:dyDescent="0.25">
      <c r="D311" s="29"/>
    </row>
    <row r="312" spans="4:4" x14ac:dyDescent="0.25">
      <c r="D312" s="29"/>
    </row>
    <row r="313" spans="4:4" x14ac:dyDescent="0.25">
      <c r="D313" s="29"/>
    </row>
    <row r="314" spans="4:4" x14ac:dyDescent="0.25">
      <c r="D314" s="29"/>
    </row>
    <row r="315" spans="4:4" x14ac:dyDescent="0.25">
      <c r="D315" s="29"/>
    </row>
    <row r="316" spans="4:4" x14ac:dyDescent="0.25">
      <c r="D316" s="29"/>
    </row>
    <row r="317" spans="4:4" x14ac:dyDescent="0.25">
      <c r="D317" s="29"/>
    </row>
    <row r="318" spans="4:4" x14ac:dyDescent="0.25">
      <c r="D318" s="29"/>
    </row>
    <row r="319" spans="4:4" x14ac:dyDescent="0.25">
      <c r="D319" s="29"/>
    </row>
    <row r="320" spans="4:4" x14ac:dyDescent="0.25">
      <c r="D320" s="29"/>
    </row>
    <row r="321" spans="4:4" x14ac:dyDescent="0.25">
      <c r="D321" s="29"/>
    </row>
    <row r="322" spans="4:4" x14ac:dyDescent="0.25">
      <c r="D322" s="29"/>
    </row>
    <row r="323" spans="4:4" x14ac:dyDescent="0.25">
      <c r="D323" s="29"/>
    </row>
    <row r="324" spans="4:4" x14ac:dyDescent="0.25">
      <c r="D324" s="29"/>
    </row>
    <row r="325" spans="4:4" x14ac:dyDescent="0.25">
      <c r="D325" s="29"/>
    </row>
    <row r="326" spans="4:4" x14ac:dyDescent="0.25">
      <c r="D326" s="29"/>
    </row>
    <row r="327" spans="4:4" x14ac:dyDescent="0.25">
      <c r="D327" s="29"/>
    </row>
    <row r="328" spans="4:4" x14ac:dyDescent="0.25">
      <c r="D328" s="29"/>
    </row>
    <row r="329" spans="4:4" x14ac:dyDescent="0.25">
      <c r="D329" s="29"/>
    </row>
    <row r="330" spans="4:4" x14ac:dyDescent="0.25">
      <c r="D330" s="29"/>
    </row>
    <row r="331" spans="4:4" x14ac:dyDescent="0.25">
      <c r="D331" s="29"/>
    </row>
    <row r="332" spans="4:4" x14ac:dyDescent="0.25">
      <c r="D332" s="29"/>
    </row>
    <row r="333" spans="4:4" x14ac:dyDescent="0.25">
      <c r="D333" s="29"/>
    </row>
    <row r="334" spans="4:4" x14ac:dyDescent="0.25">
      <c r="D334" s="29"/>
    </row>
    <row r="335" spans="4:4" x14ac:dyDescent="0.25">
      <c r="D335" s="29"/>
    </row>
    <row r="336" spans="4:4" x14ac:dyDescent="0.25">
      <c r="D336" s="29"/>
    </row>
    <row r="337" spans="4:4" x14ac:dyDescent="0.25">
      <c r="D337" s="29"/>
    </row>
    <row r="338" spans="4:4" x14ac:dyDescent="0.25">
      <c r="D338" s="29"/>
    </row>
    <row r="339" spans="4:4" x14ac:dyDescent="0.25">
      <c r="D339" s="29"/>
    </row>
    <row r="340" spans="4:4" x14ac:dyDescent="0.25">
      <c r="D340" s="29"/>
    </row>
    <row r="341" spans="4:4" x14ac:dyDescent="0.25">
      <c r="D341" s="29"/>
    </row>
    <row r="342" spans="4:4" x14ac:dyDescent="0.25">
      <c r="D342" s="29"/>
    </row>
    <row r="343" spans="4:4" x14ac:dyDescent="0.25">
      <c r="D343" s="29"/>
    </row>
    <row r="344" spans="4:4" x14ac:dyDescent="0.25">
      <c r="D344" s="29"/>
    </row>
    <row r="345" spans="4:4" x14ac:dyDescent="0.25">
      <c r="D345" s="29"/>
    </row>
    <row r="346" spans="4:4" x14ac:dyDescent="0.25">
      <c r="D346" s="29"/>
    </row>
    <row r="347" spans="4:4" x14ac:dyDescent="0.25">
      <c r="D347" s="29"/>
    </row>
    <row r="348" spans="4:4" x14ac:dyDescent="0.25">
      <c r="D348" s="29"/>
    </row>
    <row r="349" spans="4:4" x14ac:dyDescent="0.25">
      <c r="D349" s="29"/>
    </row>
    <row r="350" spans="4:4" x14ac:dyDescent="0.25">
      <c r="D350" s="29"/>
    </row>
    <row r="351" spans="4:4" x14ac:dyDescent="0.25">
      <c r="D351" s="29"/>
    </row>
    <row r="352" spans="4:4" x14ac:dyDescent="0.25">
      <c r="D352" s="29"/>
    </row>
    <row r="353" spans="4:4" x14ac:dyDescent="0.25">
      <c r="D353" s="29"/>
    </row>
    <row r="354" spans="4:4" x14ac:dyDescent="0.25">
      <c r="D354" s="29"/>
    </row>
    <row r="355" spans="4:4" x14ac:dyDescent="0.25">
      <c r="D355" s="29"/>
    </row>
    <row r="356" spans="4:4" x14ac:dyDescent="0.25">
      <c r="D356" s="29"/>
    </row>
    <row r="357" spans="4:4" x14ac:dyDescent="0.25">
      <c r="D357" s="29"/>
    </row>
    <row r="358" spans="4:4" x14ac:dyDescent="0.25">
      <c r="D358" s="29"/>
    </row>
    <row r="359" spans="4:4" x14ac:dyDescent="0.25">
      <c r="D359" s="29"/>
    </row>
    <row r="360" spans="4:4" x14ac:dyDescent="0.25">
      <c r="D360" s="29"/>
    </row>
    <row r="361" spans="4:4" x14ac:dyDescent="0.25">
      <c r="D361" s="29"/>
    </row>
    <row r="362" spans="4:4" x14ac:dyDescent="0.25">
      <c r="D362" s="29"/>
    </row>
    <row r="363" spans="4:4" x14ac:dyDescent="0.25">
      <c r="D363" s="29"/>
    </row>
    <row r="364" spans="4:4" x14ac:dyDescent="0.25">
      <c r="D364" s="29"/>
    </row>
    <row r="365" spans="4:4" x14ac:dyDescent="0.25">
      <c r="D365" s="29"/>
    </row>
    <row r="366" spans="4:4" x14ac:dyDescent="0.25">
      <c r="D366" s="29"/>
    </row>
    <row r="367" spans="4:4" x14ac:dyDescent="0.25">
      <c r="D367" s="29"/>
    </row>
    <row r="368" spans="4:4" x14ac:dyDescent="0.25">
      <c r="D368" s="29"/>
    </row>
    <row r="369" spans="4:4" x14ac:dyDescent="0.25">
      <c r="D369" s="29"/>
    </row>
    <row r="370" spans="4:4" x14ac:dyDescent="0.25">
      <c r="D370" s="29"/>
    </row>
    <row r="371" spans="4:4" x14ac:dyDescent="0.25">
      <c r="D371" s="29"/>
    </row>
    <row r="372" spans="4:4" x14ac:dyDescent="0.25">
      <c r="D372" s="29"/>
    </row>
    <row r="373" spans="4:4" x14ac:dyDescent="0.25">
      <c r="D373" s="29"/>
    </row>
    <row r="374" spans="4:4" x14ac:dyDescent="0.25">
      <c r="D374" s="29"/>
    </row>
    <row r="375" spans="4:4" x14ac:dyDescent="0.25">
      <c r="D375" s="29"/>
    </row>
    <row r="376" spans="4:4" x14ac:dyDescent="0.25">
      <c r="D376" s="29"/>
    </row>
    <row r="377" spans="4:4" x14ac:dyDescent="0.25">
      <c r="D377" s="29"/>
    </row>
    <row r="378" spans="4:4" x14ac:dyDescent="0.25">
      <c r="D378" s="29"/>
    </row>
    <row r="379" spans="4:4" x14ac:dyDescent="0.25">
      <c r="D379" s="29"/>
    </row>
    <row r="380" spans="4:4" x14ac:dyDescent="0.25">
      <c r="D380" s="29"/>
    </row>
    <row r="381" spans="4:4" x14ac:dyDescent="0.25">
      <c r="D381" s="29"/>
    </row>
    <row r="382" spans="4:4" x14ac:dyDescent="0.25">
      <c r="D382" s="29"/>
    </row>
    <row r="383" spans="4:4" x14ac:dyDescent="0.25">
      <c r="D383" s="29"/>
    </row>
    <row r="384" spans="4:4" x14ac:dyDescent="0.25">
      <c r="D384" s="29"/>
    </row>
    <row r="385" spans="4:4" x14ac:dyDescent="0.25">
      <c r="D385" s="29"/>
    </row>
    <row r="386" spans="4:4" x14ac:dyDescent="0.25">
      <c r="D386" s="29"/>
    </row>
    <row r="387" spans="4:4" x14ac:dyDescent="0.25">
      <c r="D387" s="29"/>
    </row>
    <row r="388" spans="4:4" x14ac:dyDescent="0.25">
      <c r="D388" s="29"/>
    </row>
    <row r="389" spans="4:4" x14ac:dyDescent="0.25">
      <c r="D389" s="29"/>
    </row>
    <row r="390" spans="4:4" x14ac:dyDescent="0.25">
      <c r="D390" s="29"/>
    </row>
    <row r="391" spans="4:4" x14ac:dyDescent="0.25">
      <c r="D391" s="29"/>
    </row>
    <row r="392" spans="4:4" x14ac:dyDescent="0.25">
      <c r="D392" s="29"/>
    </row>
    <row r="393" spans="4:4" x14ac:dyDescent="0.25">
      <c r="D393" s="29"/>
    </row>
    <row r="394" spans="4:4" x14ac:dyDescent="0.25">
      <c r="D394" s="29"/>
    </row>
    <row r="395" spans="4:4" x14ac:dyDescent="0.25">
      <c r="D395" s="29"/>
    </row>
    <row r="396" spans="4:4" x14ac:dyDescent="0.25">
      <c r="D396" s="29"/>
    </row>
    <row r="397" spans="4:4" x14ac:dyDescent="0.25">
      <c r="D397" s="29"/>
    </row>
    <row r="398" spans="4:4" x14ac:dyDescent="0.25">
      <c r="D398" s="29"/>
    </row>
    <row r="399" spans="4:4" x14ac:dyDescent="0.25">
      <c r="D399" s="29"/>
    </row>
    <row r="400" spans="4:4" x14ac:dyDescent="0.25">
      <c r="D400" s="29"/>
    </row>
    <row r="401" spans="4:4" x14ac:dyDescent="0.25">
      <c r="D401" s="29"/>
    </row>
    <row r="402" spans="4:4" x14ac:dyDescent="0.25">
      <c r="D402" s="29"/>
    </row>
    <row r="403" spans="4:4" x14ac:dyDescent="0.25">
      <c r="D403" s="29"/>
    </row>
    <row r="404" spans="4:4" x14ac:dyDescent="0.25">
      <c r="D404" s="29"/>
    </row>
    <row r="405" spans="4:4" x14ac:dyDescent="0.25">
      <c r="D405" s="29"/>
    </row>
    <row r="406" spans="4:4" x14ac:dyDescent="0.25">
      <c r="D406" s="29"/>
    </row>
    <row r="407" spans="4:4" x14ac:dyDescent="0.25">
      <c r="D407" s="29"/>
    </row>
    <row r="408" spans="4:4" x14ac:dyDescent="0.25">
      <c r="D408" s="29"/>
    </row>
    <row r="409" spans="4:4" x14ac:dyDescent="0.25">
      <c r="D409" s="29"/>
    </row>
    <row r="410" spans="4:4" x14ac:dyDescent="0.25">
      <c r="D410" s="29"/>
    </row>
    <row r="411" spans="4:4" x14ac:dyDescent="0.25">
      <c r="D411" s="29"/>
    </row>
    <row r="412" spans="4:4" x14ac:dyDescent="0.25">
      <c r="D412" s="29"/>
    </row>
    <row r="413" spans="4:4" x14ac:dyDescent="0.25">
      <c r="D413" s="29"/>
    </row>
    <row r="414" spans="4:4" x14ac:dyDescent="0.25">
      <c r="D414" s="29"/>
    </row>
    <row r="415" spans="4:4" x14ac:dyDescent="0.25">
      <c r="D415" s="29"/>
    </row>
    <row r="416" spans="4:4" x14ac:dyDescent="0.25">
      <c r="D416" s="29"/>
    </row>
    <row r="417" spans="4:4" x14ac:dyDescent="0.25">
      <c r="D417" s="29"/>
    </row>
    <row r="418" spans="4:4" x14ac:dyDescent="0.25">
      <c r="D418" s="29"/>
    </row>
    <row r="419" spans="4:4" x14ac:dyDescent="0.25">
      <c r="D419" s="29"/>
    </row>
    <row r="420" spans="4:4" x14ac:dyDescent="0.25">
      <c r="D420" s="29"/>
    </row>
    <row r="421" spans="4:4" x14ac:dyDescent="0.25">
      <c r="D421" s="29"/>
    </row>
    <row r="422" spans="4:4" x14ac:dyDescent="0.25">
      <c r="D422" s="29"/>
    </row>
    <row r="423" spans="4:4" x14ac:dyDescent="0.25">
      <c r="D423" s="29"/>
    </row>
    <row r="424" spans="4:4" x14ac:dyDescent="0.25">
      <c r="D424" s="29"/>
    </row>
    <row r="425" spans="4:4" x14ac:dyDescent="0.25">
      <c r="D425" s="29"/>
    </row>
    <row r="426" spans="4:4" x14ac:dyDescent="0.25">
      <c r="D426" s="29"/>
    </row>
    <row r="427" spans="4:4" x14ac:dyDescent="0.25">
      <c r="D427" s="29"/>
    </row>
    <row r="428" spans="4:4" x14ac:dyDescent="0.25">
      <c r="D428" s="29"/>
    </row>
    <row r="429" spans="4:4" x14ac:dyDescent="0.25">
      <c r="D429" s="29"/>
    </row>
    <row r="430" spans="4:4" x14ac:dyDescent="0.25">
      <c r="D430" s="29"/>
    </row>
    <row r="431" spans="4:4" x14ac:dyDescent="0.25">
      <c r="D431" s="29"/>
    </row>
  </sheetData>
  <conditionalFormatting sqref="D88:J88">
    <cfRule type="cellIs" dxfId="1" priority="1" operator="lessThan">
      <formula>0</formula>
    </cfRule>
  </conditionalFormatting>
  <pageMargins left="0.39370078740157483" right="0.19685039370078741" top="0.39370078740157483" bottom="0.19685039370078741" header="0.31496062992125984" footer="0.31496062992125984"/>
  <pageSetup paperSize="9" scale="73" orientation="landscape" r:id="rId1"/>
  <rowBreaks count="2" manualBreakCount="2">
    <brk id="64" max="20" man="1"/>
    <brk id="107" max="15" man="1"/>
  </rowBreaks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B866FE-7831-4544-80E0-8F0BC89875D3}">
  <dimension ref="A1:CZ431"/>
  <sheetViews>
    <sheetView zoomScaleNormal="100" workbookViewId="0">
      <pane ySplit="3" topLeftCell="A48" activePane="bottomLeft" state="frozen"/>
      <selection pane="bottomLeft" activeCell="H109" sqref="H109"/>
    </sheetView>
  </sheetViews>
  <sheetFormatPr defaultColWidth="9.140625" defaultRowHeight="15" x14ac:dyDescent="0.25"/>
  <cols>
    <col min="1" max="1" width="4.5703125" customWidth="1"/>
    <col min="2" max="2" width="37.85546875" customWidth="1"/>
    <col min="3" max="3" width="7.5703125" style="198" hidden="1" customWidth="1"/>
    <col min="4" max="4" width="13.5703125" style="33" customWidth="1"/>
    <col min="5" max="5" width="10.5703125" style="29" customWidth="1"/>
    <col min="6" max="6" width="10.7109375" style="29" customWidth="1"/>
    <col min="7" max="7" width="10.5703125" style="29" customWidth="1"/>
    <col min="8" max="8" width="9.42578125" style="29" bestFit="1" customWidth="1"/>
    <col min="9" max="10" width="10.5703125" style="29" customWidth="1"/>
    <col min="11" max="11" width="43" bestFit="1" customWidth="1"/>
    <col min="225" max="225" width="4.5703125" customWidth="1"/>
    <col min="226" max="226" width="37.85546875" customWidth="1"/>
    <col min="227" max="227" width="6.140625" customWidth="1"/>
    <col min="228" max="233" width="11.42578125" customWidth="1"/>
    <col min="234" max="245" width="5.85546875" customWidth="1"/>
    <col min="246" max="246" width="3.5703125" customWidth="1"/>
    <col min="247" max="247" width="5.42578125" customWidth="1"/>
    <col min="248" max="258" width="10.5703125" customWidth="1"/>
    <col min="259" max="259" width="10.5703125" bestFit="1" customWidth="1"/>
    <col min="260" max="260" width="11.42578125" customWidth="1"/>
    <col min="261" max="261" width="4.5703125" customWidth="1"/>
    <col min="262" max="262" width="11.42578125" customWidth="1"/>
    <col min="481" max="481" width="4.5703125" customWidth="1"/>
    <col min="482" max="482" width="37.85546875" customWidth="1"/>
    <col min="483" max="483" width="6.140625" customWidth="1"/>
    <col min="484" max="489" width="11.42578125" customWidth="1"/>
    <col min="490" max="501" width="5.85546875" customWidth="1"/>
    <col min="502" max="502" width="3.5703125" customWidth="1"/>
    <col min="503" max="503" width="5.42578125" customWidth="1"/>
    <col min="504" max="514" width="10.5703125" customWidth="1"/>
    <col min="515" max="515" width="10.5703125" bestFit="1" customWidth="1"/>
    <col min="516" max="516" width="11.42578125" customWidth="1"/>
    <col min="517" max="517" width="4.5703125" customWidth="1"/>
    <col min="518" max="518" width="11.42578125" customWidth="1"/>
    <col min="737" max="737" width="4.5703125" customWidth="1"/>
    <col min="738" max="738" width="37.85546875" customWidth="1"/>
    <col min="739" max="739" width="6.140625" customWidth="1"/>
    <col min="740" max="745" width="11.42578125" customWidth="1"/>
    <col min="746" max="757" width="5.85546875" customWidth="1"/>
    <col min="758" max="758" width="3.5703125" customWidth="1"/>
    <col min="759" max="759" width="5.42578125" customWidth="1"/>
    <col min="760" max="770" width="10.5703125" customWidth="1"/>
    <col min="771" max="771" width="10.5703125" bestFit="1" customWidth="1"/>
    <col min="772" max="772" width="11.42578125" customWidth="1"/>
    <col min="773" max="773" width="4.5703125" customWidth="1"/>
    <col min="774" max="774" width="11.42578125" customWidth="1"/>
    <col min="993" max="993" width="4.5703125" customWidth="1"/>
    <col min="994" max="994" width="37.85546875" customWidth="1"/>
    <col min="995" max="995" width="6.140625" customWidth="1"/>
    <col min="996" max="1001" width="11.42578125" customWidth="1"/>
    <col min="1002" max="1013" width="5.85546875" customWidth="1"/>
    <col min="1014" max="1014" width="3.5703125" customWidth="1"/>
    <col min="1015" max="1015" width="5.42578125" customWidth="1"/>
    <col min="1016" max="1026" width="10.5703125" customWidth="1"/>
    <col min="1027" max="1027" width="10.5703125" bestFit="1" customWidth="1"/>
    <col min="1028" max="1028" width="11.42578125" customWidth="1"/>
    <col min="1029" max="1029" width="4.5703125" customWidth="1"/>
    <col min="1030" max="1030" width="11.42578125" customWidth="1"/>
    <col min="1249" max="1249" width="4.5703125" customWidth="1"/>
    <col min="1250" max="1250" width="37.85546875" customWidth="1"/>
    <col min="1251" max="1251" width="6.140625" customWidth="1"/>
    <col min="1252" max="1257" width="11.42578125" customWidth="1"/>
    <col min="1258" max="1269" width="5.85546875" customWidth="1"/>
    <col min="1270" max="1270" width="3.5703125" customWidth="1"/>
    <col min="1271" max="1271" width="5.42578125" customWidth="1"/>
    <col min="1272" max="1282" width="10.5703125" customWidth="1"/>
    <col min="1283" max="1283" width="10.5703125" bestFit="1" customWidth="1"/>
    <col min="1284" max="1284" width="11.42578125" customWidth="1"/>
    <col min="1285" max="1285" width="4.5703125" customWidth="1"/>
    <col min="1286" max="1286" width="11.42578125" customWidth="1"/>
    <col min="1505" max="1505" width="4.5703125" customWidth="1"/>
    <col min="1506" max="1506" width="37.85546875" customWidth="1"/>
    <col min="1507" max="1507" width="6.140625" customWidth="1"/>
    <col min="1508" max="1513" width="11.42578125" customWidth="1"/>
    <col min="1514" max="1525" width="5.85546875" customWidth="1"/>
    <col min="1526" max="1526" width="3.5703125" customWidth="1"/>
    <col min="1527" max="1527" width="5.42578125" customWidth="1"/>
    <col min="1528" max="1538" width="10.5703125" customWidth="1"/>
    <col min="1539" max="1539" width="10.5703125" bestFit="1" customWidth="1"/>
    <col min="1540" max="1540" width="11.42578125" customWidth="1"/>
    <col min="1541" max="1541" width="4.5703125" customWidth="1"/>
    <col min="1542" max="1542" width="11.42578125" customWidth="1"/>
    <col min="1761" max="1761" width="4.5703125" customWidth="1"/>
    <col min="1762" max="1762" width="37.85546875" customWidth="1"/>
    <col min="1763" max="1763" width="6.140625" customWidth="1"/>
    <col min="1764" max="1769" width="11.42578125" customWidth="1"/>
    <col min="1770" max="1781" width="5.85546875" customWidth="1"/>
    <col min="1782" max="1782" width="3.5703125" customWidth="1"/>
    <col min="1783" max="1783" width="5.42578125" customWidth="1"/>
    <col min="1784" max="1794" width="10.5703125" customWidth="1"/>
    <col min="1795" max="1795" width="10.5703125" bestFit="1" customWidth="1"/>
    <col min="1796" max="1796" width="11.42578125" customWidth="1"/>
    <col min="1797" max="1797" width="4.5703125" customWidth="1"/>
    <col min="1798" max="1798" width="11.42578125" customWidth="1"/>
    <col min="2017" max="2017" width="4.5703125" customWidth="1"/>
    <col min="2018" max="2018" width="37.85546875" customWidth="1"/>
    <col min="2019" max="2019" width="6.140625" customWidth="1"/>
    <col min="2020" max="2025" width="11.42578125" customWidth="1"/>
    <col min="2026" max="2037" width="5.85546875" customWidth="1"/>
    <col min="2038" max="2038" width="3.5703125" customWidth="1"/>
    <col min="2039" max="2039" width="5.42578125" customWidth="1"/>
    <col min="2040" max="2050" width="10.5703125" customWidth="1"/>
    <col min="2051" max="2051" width="10.5703125" bestFit="1" customWidth="1"/>
    <col min="2052" max="2052" width="11.42578125" customWidth="1"/>
    <col min="2053" max="2053" width="4.5703125" customWidth="1"/>
    <col min="2054" max="2054" width="11.42578125" customWidth="1"/>
    <col min="2273" max="2273" width="4.5703125" customWidth="1"/>
    <col min="2274" max="2274" width="37.85546875" customWidth="1"/>
    <col min="2275" max="2275" width="6.140625" customWidth="1"/>
    <col min="2276" max="2281" width="11.42578125" customWidth="1"/>
    <col min="2282" max="2293" width="5.85546875" customWidth="1"/>
    <col min="2294" max="2294" width="3.5703125" customWidth="1"/>
    <col min="2295" max="2295" width="5.42578125" customWidth="1"/>
    <col min="2296" max="2306" width="10.5703125" customWidth="1"/>
    <col min="2307" max="2307" width="10.5703125" bestFit="1" customWidth="1"/>
    <col min="2308" max="2308" width="11.42578125" customWidth="1"/>
    <col min="2309" max="2309" width="4.5703125" customWidth="1"/>
    <col min="2310" max="2310" width="11.42578125" customWidth="1"/>
    <col min="2529" max="2529" width="4.5703125" customWidth="1"/>
    <col min="2530" max="2530" width="37.85546875" customWidth="1"/>
    <col min="2531" max="2531" width="6.140625" customWidth="1"/>
    <col min="2532" max="2537" width="11.42578125" customWidth="1"/>
    <col min="2538" max="2549" width="5.85546875" customWidth="1"/>
    <col min="2550" max="2550" width="3.5703125" customWidth="1"/>
    <col min="2551" max="2551" width="5.42578125" customWidth="1"/>
    <col min="2552" max="2562" width="10.5703125" customWidth="1"/>
    <col min="2563" max="2563" width="10.5703125" bestFit="1" customWidth="1"/>
    <col min="2564" max="2564" width="11.42578125" customWidth="1"/>
    <col min="2565" max="2565" width="4.5703125" customWidth="1"/>
    <col min="2566" max="2566" width="11.42578125" customWidth="1"/>
    <col min="2785" max="2785" width="4.5703125" customWidth="1"/>
    <col min="2786" max="2786" width="37.85546875" customWidth="1"/>
    <col min="2787" max="2787" width="6.140625" customWidth="1"/>
    <col min="2788" max="2793" width="11.42578125" customWidth="1"/>
    <col min="2794" max="2805" width="5.85546875" customWidth="1"/>
    <col min="2806" max="2806" width="3.5703125" customWidth="1"/>
    <col min="2807" max="2807" width="5.42578125" customWidth="1"/>
    <col min="2808" max="2818" width="10.5703125" customWidth="1"/>
    <col min="2819" max="2819" width="10.5703125" bestFit="1" customWidth="1"/>
    <col min="2820" max="2820" width="11.42578125" customWidth="1"/>
    <col min="2821" max="2821" width="4.5703125" customWidth="1"/>
    <col min="2822" max="2822" width="11.42578125" customWidth="1"/>
    <col min="3041" max="3041" width="4.5703125" customWidth="1"/>
    <col min="3042" max="3042" width="37.85546875" customWidth="1"/>
    <col min="3043" max="3043" width="6.140625" customWidth="1"/>
    <col min="3044" max="3049" width="11.42578125" customWidth="1"/>
    <col min="3050" max="3061" width="5.85546875" customWidth="1"/>
    <col min="3062" max="3062" width="3.5703125" customWidth="1"/>
    <col min="3063" max="3063" width="5.42578125" customWidth="1"/>
    <col min="3064" max="3074" width="10.5703125" customWidth="1"/>
    <col min="3075" max="3075" width="10.5703125" bestFit="1" customWidth="1"/>
    <col min="3076" max="3076" width="11.42578125" customWidth="1"/>
    <col min="3077" max="3077" width="4.5703125" customWidth="1"/>
    <col min="3078" max="3078" width="11.42578125" customWidth="1"/>
    <col min="3297" max="3297" width="4.5703125" customWidth="1"/>
    <col min="3298" max="3298" width="37.85546875" customWidth="1"/>
    <col min="3299" max="3299" width="6.140625" customWidth="1"/>
    <col min="3300" max="3305" width="11.42578125" customWidth="1"/>
    <col min="3306" max="3317" width="5.85546875" customWidth="1"/>
    <col min="3318" max="3318" width="3.5703125" customWidth="1"/>
    <col min="3319" max="3319" width="5.42578125" customWidth="1"/>
    <col min="3320" max="3330" width="10.5703125" customWidth="1"/>
    <col min="3331" max="3331" width="10.5703125" bestFit="1" customWidth="1"/>
    <col min="3332" max="3332" width="11.42578125" customWidth="1"/>
    <col min="3333" max="3333" width="4.5703125" customWidth="1"/>
    <col min="3334" max="3334" width="11.42578125" customWidth="1"/>
    <col min="3553" max="3553" width="4.5703125" customWidth="1"/>
    <col min="3554" max="3554" width="37.85546875" customWidth="1"/>
    <col min="3555" max="3555" width="6.140625" customWidth="1"/>
    <col min="3556" max="3561" width="11.42578125" customWidth="1"/>
    <col min="3562" max="3573" width="5.85546875" customWidth="1"/>
    <col min="3574" max="3574" width="3.5703125" customWidth="1"/>
    <col min="3575" max="3575" width="5.42578125" customWidth="1"/>
    <col min="3576" max="3586" width="10.5703125" customWidth="1"/>
    <col min="3587" max="3587" width="10.5703125" bestFit="1" customWidth="1"/>
    <col min="3588" max="3588" width="11.42578125" customWidth="1"/>
    <col min="3589" max="3589" width="4.5703125" customWidth="1"/>
    <col min="3590" max="3590" width="11.42578125" customWidth="1"/>
    <col min="3809" max="3809" width="4.5703125" customWidth="1"/>
    <col min="3810" max="3810" width="37.85546875" customWidth="1"/>
    <col min="3811" max="3811" width="6.140625" customWidth="1"/>
    <col min="3812" max="3817" width="11.42578125" customWidth="1"/>
    <col min="3818" max="3829" width="5.85546875" customWidth="1"/>
    <col min="3830" max="3830" width="3.5703125" customWidth="1"/>
    <col min="3831" max="3831" width="5.42578125" customWidth="1"/>
    <col min="3832" max="3842" width="10.5703125" customWidth="1"/>
    <col min="3843" max="3843" width="10.5703125" bestFit="1" customWidth="1"/>
    <col min="3844" max="3844" width="11.42578125" customWidth="1"/>
    <col min="3845" max="3845" width="4.5703125" customWidth="1"/>
    <col min="3846" max="3846" width="11.42578125" customWidth="1"/>
    <col min="4065" max="4065" width="4.5703125" customWidth="1"/>
    <col min="4066" max="4066" width="37.85546875" customWidth="1"/>
    <col min="4067" max="4067" width="6.140625" customWidth="1"/>
    <col min="4068" max="4073" width="11.42578125" customWidth="1"/>
    <col min="4074" max="4085" width="5.85546875" customWidth="1"/>
    <col min="4086" max="4086" width="3.5703125" customWidth="1"/>
    <col min="4087" max="4087" width="5.42578125" customWidth="1"/>
    <col min="4088" max="4098" width="10.5703125" customWidth="1"/>
    <col min="4099" max="4099" width="10.5703125" bestFit="1" customWidth="1"/>
    <col min="4100" max="4100" width="11.42578125" customWidth="1"/>
    <col min="4101" max="4101" width="4.5703125" customWidth="1"/>
    <col min="4102" max="4102" width="11.42578125" customWidth="1"/>
    <col min="4321" max="4321" width="4.5703125" customWidth="1"/>
    <col min="4322" max="4322" width="37.85546875" customWidth="1"/>
    <col min="4323" max="4323" width="6.140625" customWidth="1"/>
    <col min="4324" max="4329" width="11.42578125" customWidth="1"/>
    <col min="4330" max="4341" width="5.85546875" customWidth="1"/>
    <col min="4342" max="4342" width="3.5703125" customWidth="1"/>
    <col min="4343" max="4343" width="5.42578125" customWidth="1"/>
    <col min="4344" max="4354" width="10.5703125" customWidth="1"/>
    <col min="4355" max="4355" width="10.5703125" bestFit="1" customWidth="1"/>
    <col min="4356" max="4356" width="11.42578125" customWidth="1"/>
    <col min="4357" max="4357" width="4.5703125" customWidth="1"/>
    <col min="4358" max="4358" width="11.42578125" customWidth="1"/>
    <col min="4577" max="4577" width="4.5703125" customWidth="1"/>
    <col min="4578" max="4578" width="37.85546875" customWidth="1"/>
    <col min="4579" max="4579" width="6.140625" customWidth="1"/>
    <col min="4580" max="4585" width="11.42578125" customWidth="1"/>
    <col min="4586" max="4597" width="5.85546875" customWidth="1"/>
    <col min="4598" max="4598" width="3.5703125" customWidth="1"/>
    <col min="4599" max="4599" width="5.42578125" customWidth="1"/>
    <col min="4600" max="4610" width="10.5703125" customWidth="1"/>
    <col min="4611" max="4611" width="10.5703125" bestFit="1" customWidth="1"/>
    <col min="4612" max="4612" width="11.42578125" customWidth="1"/>
    <col min="4613" max="4613" width="4.5703125" customWidth="1"/>
    <col min="4614" max="4614" width="11.42578125" customWidth="1"/>
    <col min="4833" max="4833" width="4.5703125" customWidth="1"/>
    <col min="4834" max="4834" width="37.85546875" customWidth="1"/>
    <col min="4835" max="4835" width="6.140625" customWidth="1"/>
    <col min="4836" max="4841" width="11.42578125" customWidth="1"/>
    <col min="4842" max="4853" width="5.85546875" customWidth="1"/>
    <col min="4854" max="4854" width="3.5703125" customWidth="1"/>
    <col min="4855" max="4855" width="5.42578125" customWidth="1"/>
    <col min="4856" max="4866" width="10.5703125" customWidth="1"/>
    <col min="4867" max="4867" width="10.5703125" bestFit="1" customWidth="1"/>
    <col min="4868" max="4868" width="11.42578125" customWidth="1"/>
    <col min="4869" max="4869" width="4.5703125" customWidth="1"/>
    <col min="4870" max="4870" width="11.42578125" customWidth="1"/>
    <col min="5089" max="5089" width="4.5703125" customWidth="1"/>
    <col min="5090" max="5090" width="37.85546875" customWidth="1"/>
    <col min="5091" max="5091" width="6.140625" customWidth="1"/>
    <col min="5092" max="5097" width="11.42578125" customWidth="1"/>
    <col min="5098" max="5109" width="5.85546875" customWidth="1"/>
    <col min="5110" max="5110" width="3.5703125" customWidth="1"/>
    <col min="5111" max="5111" width="5.42578125" customWidth="1"/>
    <col min="5112" max="5122" width="10.5703125" customWidth="1"/>
    <col min="5123" max="5123" width="10.5703125" bestFit="1" customWidth="1"/>
    <col min="5124" max="5124" width="11.42578125" customWidth="1"/>
    <col min="5125" max="5125" width="4.5703125" customWidth="1"/>
    <col min="5126" max="5126" width="11.42578125" customWidth="1"/>
    <col min="5345" max="5345" width="4.5703125" customWidth="1"/>
    <col min="5346" max="5346" width="37.85546875" customWidth="1"/>
    <col min="5347" max="5347" width="6.140625" customWidth="1"/>
    <col min="5348" max="5353" width="11.42578125" customWidth="1"/>
    <col min="5354" max="5365" width="5.85546875" customWidth="1"/>
    <col min="5366" max="5366" width="3.5703125" customWidth="1"/>
    <col min="5367" max="5367" width="5.42578125" customWidth="1"/>
    <col min="5368" max="5378" width="10.5703125" customWidth="1"/>
    <col min="5379" max="5379" width="10.5703125" bestFit="1" customWidth="1"/>
    <col min="5380" max="5380" width="11.42578125" customWidth="1"/>
    <col min="5381" max="5381" width="4.5703125" customWidth="1"/>
    <col min="5382" max="5382" width="11.42578125" customWidth="1"/>
    <col min="5601" max="5601" width="4.5703125" customWidth="1"/>
    <col min="5602" max="5602" width="37.85546875" customWidth="1"/>
    <col min="5603" max="5603" width="6.140625" customWidth="1"/>
    <col min="5604" max="5609" width="11.42578125" customWidth="1"/>
    <col min="5610" max="5621" width="5.85546875" customWidth="1"/>
    <col min="5622" max="5622" width="3.5703125" customWidth="1"/>
    <col min="5623" max="5623" width="5.42578125" customWidth="1"/>
    <col min="5624" max="5634" width="10.5703125" customWidth="1"/>
    <col min="5635" max="5635" width="10.5703125" bestFit="1" customWidth="1"/>
    <col min="5636" max="5636" width="11.42578125" customWidth="1"/>
    <col min="5637" max="5637" width="4.5703125" customWidth="1"/>
    <col min="5638" max="5638" width="11.42578125" customWidth="1"/>
    <col min="5857" max="5857" width="4.5703125" customWidth="1"/>
    <col min="5858" max="5858" width="37.85546875" customWidth="1"/>
    <col min="5859" max="5859" width="6.140625" customWidth="1"/>
    <col min="5860" max="5865" width="11.42578125" customWidth="1"/>
    <col min="5866" max="5877" width="5.85546875" customWidth="1"/>
    <col min="5878" max="5878" width="3.5703125" customWidth="1"/>
    <col min="5879" max="5879" width="5.42578125" customWidth="1"/>
    <col min="5880" max="5890" width="10.5703125" customWidth="1"/>
    <col min="5891" max="5891" width="10.5703125" bestFit="1" customWidth="1"/>
    <col min="5892" max="5892" width="11.42578125" customWidth="1"/>
    <col min="5893" max="5893" width="4.5703125" customWidth="1"/>
    <col min="5894" max="5894" width="11.42578125" customWidth="1"/>
    <col min="6113" max="6113" width="4.5703125" customWidth="1"/>
    <col min="6114" max="6114" width="37.85546875" customWidth="1"/>
    <col min="6115" max="6115" width="6.140625" customWidth="1"/>
    <col min="6116" max="6121" width="11.42578125" customWidth="1"/>
    <col min="6122" max="6133" width="5.85546875" customWidth="1"/>
    <col min="6134" max="6134" width="3.5703125" customWidth="1"/>
    <col min="6135" max="6135" width="5.42578125" customWidth="1"/>
    <col min="6136" max="6146" width="10.5703125" customWidth="1"/>
    <col min="6147" max="6147" width="10.5703125" bestFit="1" customWidth="1"/>
    <col min="6148" max="6148" width="11.42578125" customWidth="1"/>
    <col min="6149" max="6149" width="4.5703125" customWidth="1"/>
    <col min="6150" max="6150" width="11.42578125" customWidth="1"/>
    <col min="6369" max="6369" width="4.5703125" customWidth="1"/>
    <col min="6370" max="6370" width="37.85546875" customWidth="1"/>
    <col min="6371" max="6371" width="6.140625" customWidth="1"/>
    <col min="6372" max="6377" width="11.42578125" customWidth="1"/>
    <col min="6378" max="6389" width="5.85546875" customWidth="1"/>
    <col min="6390" max="6390" width="3.5703125" customWidth="1"/>
    <col min="6391" max="6391" width="5.42578125" customWidth="1"/>
    <col min="6392" max="6402" width="10.5703125" customWidth="1"/>
    <col min="6403" max="6403" width="10.5703125" bestFit="1" customWidth="1"/>
    <col min="6404" max="6404" width="11.42578125" customWidth="1"/>
    <col min="6405" max="6405" width="4.5703125" customWidth="1"/>
    <col min="6406" max="6406" width="11.42578125" customWidth="1"/>
    <col min="6625" max="6625" width="4.5703125" customWidth="1"/>
    <col min="6626" max="6626" width="37.85546875" customWidth="1"/>
    <col min="6627" max="6627" width="6.140625" customWidth="1"/>
    <col min="6628" max="6633" width="11.42578125" customWidth="1"/>
    <col min="6634" max="6645" width="5.85546875" customWidth="1"/>
    <col min="6646" max="6646" width="3.5703125" customWidth="1"/>
    <col min="6647" max="6647" width="5.42578125" customWidth="1"/>
    <col min="6648" max="6658" width="10.5703125" customWidth="1"/>
    <col min="6659" max="6659" width="10.5703125" bestFit="1" customWidth="1"/>
    <col min="6660" max="6660" width="11.42578125" customWidth="1"/>
    <col min="6661" max="6661" width="4.5703125" customWidth="1"/>
    <col min="6662" max="6662" width="11.42578125" customWidth="1"/>
    <col min="6881" max="6881" width="4.5703125" customWidth="1"/>
    <col min="6882" max="6882" width="37.85546875" customWidth="1"/>
    <col min="6883" max="6883" width="6.140625" customWidth="1"/>
    <col min="6884" max="6889" width="11.42578125" customWidth="1"/>
    <col min="6890" max="6901" width="5.85546875" customWidth="1"/>
    <col min="6902" max="6902" width="3.5703125" customWidth="1"/>
    <col min="6903" max="6903" width="5.42578125" customWidth="1"/>
    <col min="6904" max="6914" width="10.5703125" customWidth="1"/>
    <col min="6915" max="6915" width="10.5703125" bestFit="1" customWidth="1"/>
    <col min="6916" max="6916" width="11.42578125" customWidth="1"/>
    <col min="6917" max="6917" width="4.5703125" customWidth="1"/>
    <col min="6918" max="6918" width="11.42578125" customWidth="1"/>
    <col min="7137" max="7137" width="4.5703125" customWidth="1"/>
    <col min="7138" max="7138" width="37.85546875" customWidth="1"/>
    <col min="7139" max="7139" width="6.140625" customWidth="1"/>
    <col min="7140" max="7145" width="11.42578125" customWidth="1"/>
    <col min="7146" max="7157" width="5.85546875" customWidth="1"/>
    <col min="7158" max="7158" width="3.5703125" customWidth="1"/>
    <col min="7159" max="7159" width="5.42578125" customWidth="1"/>
    <col min="7160" max="7170" width="10.5703125" customWidth="1"/>
    <col min="7171" max="7171" width="10.5703125" bestFit="1" customWidth="1"/>
    <col min="7172" max="7172" width="11.42578125" customWidth="1"/>
    <col min="7173" max="7173" width="4.5703125" customWidth="1"/>
    <col min="7174" max="7174" width="11.42578125" customWidth="1"/>
    <col min="7393" max="7393" width="4.5703125" customWidth="1"/>
    <col min="7394" max="7394" width="37.85546875" customWidth="1"/>
    <col min="7395" max="7395" width="6.140625" customWidth="1"/>
    <col min="7396" max="7401" width="11.42578125" customWidth="1"/>
    <col min="7402" max="7413" width="5.85546875" customWidth="1"/>
    <col min="7414" max="7414" width="3.5703125" customWidth="1"/>
    <col min="7415" max="7415" width="5.42578125" customWidth="1"/>
    <col min="7416" max="7426" width="10.5703125" customWidth="1"/>
    <col min="7427" max="7427" width="10.5703125" bestFit="1" customWidth="1"/>
    <col min="7428" max="7428" width="11.42578125" customWidth="1"/>
    <col min="7429" max="7429" width="4.5703125" customWidth="1"/>
    <col min="7430" max="7430" width="11.42578125" customWidth="1"/>
    <col min="7649" max="7649" width="4.5703125" customWidth="1"/>
    <col min="7650" max="7650" width="37.85546875" customWidth="1"/>
    <col min="7651" max="7651" width="6.140625" customWidth="1"/>
    <col min="7652" max="7657" width="11.42578125" customWidth="1"/>
    <col min="7658" max="7669" width="5.85546875" customWidth="1"/>
    <col min="7670" max="7670" width="3.5703125" customWidth="1"/>
    <col min="7671" max="7671" width="5.42578125" customWidth="1"/>
    <col min="7672" max="7682" width="10.5703125" customWidth="1"/>
    <col min="7683" max="7683" width="10.5703125" bestFit="1" customWidth="1"/>
    <col min="7684" max="7684" width="11.42578125" customWidth="1"/>
    <col min="7685" max="7685" width="4.5703125" customWidth="1"/>
    <col min="7686" max="7686" width="11.42578125" customWidth="1"/>
    <col min="7905" max="7905" width="4.5703125" customWidth="1"/>
    <col min="7906" max="7906" width="37.85546875" customWidth="1"/>
    <col min="7907" max="7907" width="6.140625" customWidth="1"/>
    <col min="7908" max="7913" width="11.42578125" customWidth="1"/>
    <col min="7914" max="7925" width="5.85546875" customWidth="1"/>
    <col min="7926" max="7926" width="3.5703125" customWidth="1"/>
    <col min="7927" max="7927" width="5.42578125" customWidth="1"/>
    <col min="7928" max="7938" width="10.5703125" customWidth="1"/>
    <col min="7939" max="7939" width="10.5703125" bestFit="1" customWidth="1"/>
    <col min="7940" max="7940" width="11.42578125" customWidth="1"/>
    <col min="7941" max="7941" width="4.5703125" customWidth="1"/>
    <col min="7942" max="7942" width="11.42578125" customWidth="1"/>
    <col min="8161" max="8161" width="4.5703125" customWidth="1"/>
    <col min="8162" max="8162" width="37.85546875" customWidth="1"/>
    <col min="8163" max="8163" width="6.140625" customWidth="1"/>
    <col min="8164" max="8169" width="11.42578125" customWidth="1"/>
    <col min="8170" max="8181" width="5.85546875" customWidth="1"/>
    <col min="8182" max="8182" width="3.5703125" customWidth="1"/>
    <col min="8183" max="8183" width="5.42578125" customWidth="1"/>
    <col min="8184" max="8194" width="10.5703125" customWidth="1"/>
    <col min="8195" max="8195" width="10.5703125" bestFit="1" customWidth="1"/>
    <col min="8196" max="8196" width="11.42578125" customWidth="1"/>
    <col min="8197" max="8197" width="4.5703125" customWidth="1"/>
    <col min="8198" max="8198" width="11.42578125" customWidth="1"/>
    <col min="8417" max="8417" width="4.5703125" customWidth="1"/>
    <col min="8418" max="8418" width="37.85546875" customWidth="1"/>
    <col min="8419" max="8419" width="6.140625" customWidth="1"/>
    <col min="8420" max="8425" width="11.42578125" customWidth="1"/>
    <col min="8426" max="8437" width="5.85546875" customWidth="1"/>
    <col min="8438" max="8438" width="3.5703125" customWidth="1"/>
    <col min="8439" max="8439" width="5.42578125" customWidth="1"/>
    <col min="8440" max="8450" width="10.5703125" customWidth="1"/>
    <col min="8451" max="8451" width="10.5703125" bestFit="1" customWidth="1"/>
    <col min="8452" max="8452" width="11.42578125" customWidth="1"/>
    <col min="8453" max="8453" width="4.5703125" customWidth="1"/>
    <col min="8454" max="8454" width="11.42578125" customWidth="1"/>
    <col min="8673" max="8673" width="4.5703125" customWidth="1"/>
    <col min="8674" max="8674" width="37.85546875" customWidth="1"/>
    <col min="8675" max="8675" width="6.140625" customWidth="1"/>
    <col min="8676" max="8681" width="11.42578125" customWidth="1"/>
    <col min="8682" max="8693" width="5.85546875" customWidth="1"/>
    <col min="8694" max="8694" width="3.5703125" customWidth="1"/>
    <col min="8695" max="8695" width="5.42578125" customWidth="1"/>
    <col min="8696" max="8706" width="10.5703125" customWidth="1"/>
    <col min="8707" max="8707" width="10.5703125" bestFit="1" customWidth="1"/>
    <col min="8708" max="8708" width="11.42578125" customWidth="1"/>
    <col min="8709" max="8709" width="4.5703125" customWidth="1"/>
    <col min="8710" max="8710" width="11.42578125" customWidth="1"/>
    <col min="8929" max="8929" width="4.5703125" customWidth="1"/>
    <col min="8930" max="8930" width="37.85546875" customWidth="1"/>
    <col min="8931" max="8931" width="6.140625" customWidth="1"/>
    <col min="8932" max="8937" width="11.42578125" customWidth="1"/>
    <col min="8938" max="8949" width="5.85546875" customWidth="1"/>
    <col min="8950" max="8950" width="3.5703125" customWidth="1"/>
    <col min="8951" max="8951" width="5.42578125" customWidth="1"/>
    <col min="8952" max="8962" width="10.5703125" customWidth="1"/>
    <col min="8963" max="8963" width="10.5703125" bestFit="1" customWidth="1"/>
    <col min="8964" max="8964" width="11.42578125" customWidth="1"/>
    <col min="8965" max="8965" width="4.5703125" customWidth="1"/>
    <col min="8966" max="8966" width="11.42578125" customWidth="1"/>
    <col min="9185" max="9185" width="4.5703125" customWidth="1"/>
    <col min="9186" max="9186" width="37.85546875" customWidth="1"/>
    <col min="9187" max="9187" width="6.140625" customWidth="1"/>
    <col min="9188" max="9193" width="11.42578125" customWidth="1"/>
    <col min="9194" max="9205" width="5.85546875" customWidth="1"/>
    <col min="9206" max="9206" width="3.5703125" customWidth="1"/>
    <col min="9207" max="9207" width="5.42578125" customWidth="1"/>
    <col min="9208" max="9218" width="10.5703125" customWidth="1"/>
    <col min="9219" max="9219" width="10.5703125" bestFit="1" customWidth="1"/>
    <col min="9220" max="9220" width="11.42578125" customWidth="1"/>
    <col min="9221" max="9221" width="4.5703125" customWidth="1"/>
    <col min="9222" max="9222" width="11.42578125" customWidth="1"/>
    <col min="9441" max="9441" width="4.5703125" customWidth="1"/>
    <col min="9442" max="9442" width="37.85546875" customWidth="1"/>
    <col min="9443" max="9443" width="6.140625" customWidth="1"/>
    <col min="9444" max="9449" width="11.42578125" customWidth="1"/>
    <col min="9450" max="9461" width="5.85546875" customWidth="1"/>
    <col min="9462" max="9462" width="3.5703125" customWidth="1"/>
    <col min="9463" max="9463" width="5.42578125" customWidth="1"/>
    <col min="9464" max="9474" width="10.5703125" customWidth="1"/>
    <col min="9475" max="9475" width="10.5703125" bestFit="1" customWidth="1"/>
    <col min="9476" max="9476" width="11.42578125" customWidth="1"/>
    <col min="9477" max="9477" width="4.5703125" customWidth="1"/>
    <col min="9478" max="9478" width="11.42578125" customWidth="1"/>
    <col min="9697" max="9697" width="4.5703125" customWidth="1"/>
    <col min="9698" max="9698" width="37.85546875" customWidth="1"/>
    <col min="9699" max="9699" width="6.140625" customWidth="1"/>
    <col min="9700" max="9705" width="11.42578125" customWidth="1"/>
    <col min="9706" max="9717" width="5.85546875" customWidth="1"/>
    <col min="9718" max="9718" width="3.5703125" customWidth="1"/>
    <col min="9719" max="9719" width="5.42578125" customWidth="1"/>
    <col min="9720" max="9730" width="10.5703125" customWidth="1"/>
    <col min="9731" max="9731" width="10.5703125" bestFit="1" customWidth="1"/>
    <col min="9732" max="9732" width="11.42578125" customWidth="1"/>
    <col min="9733" max="9733" width="4.5703125" customWidth="1"/>
    <col min="9734" max="9734" width="11.42578125" customWidth="1"/>
    <col min="9953" max="9953" width="4.5703125" customWidth="1"/>
    <col min="9954" max="9954" width="37.85546875" customWidth="1"/>
    <col min="9955" max="9955" width="6.140625" customWidth="1"/>
    <col min="9956" max="9961" width="11.42578125" customWidth="1"/>
    <col min="9962" max="9973" width="5.85546875" customWidth="1"/>
    <col min="9974" max="9974" width="3.5703125" customWidth="1"/>
    <col min="9975" max="9975" width="5.42578125" customWidth="1"/>
    <col min="9976" max="9986" width="10.5703125" customWidth="1"/>
    <col min="9987" max="9987" width="10.5703125" bestFit="1" customWidth="1"/>
    <col min="9988" max="9988" width="11.42578125" customWidth="1"/>
    <col min="9989" max="9989" width="4.5703125" customWidth="1"/>
    <col min="9990" max="9990" width="11.42578125" customWidth="1"/>
    <col min="10209" max="10209" width="4.5703125" customWidth="1"/>
    <col min="10210" max="10210" width="37.85546875" customWidth="1"/>
    <col min="10211" max="10211" width="6.140625" customWidth="1"/>
    <col min="10212" max="10217" width="11.42578125" customWidth="1"/>
    <col min="10218" max="10229" width="5.85546875" customWidth="1"/>
    <col min="10230" max="10230" width="3.5703125" customWidth="1"/>
    <col min="10231" max="10231" width="5.42578125" customWidth="1"/>
    <col min="10232" max="10242" width="10.5703125" customWidth="1"/>
    <col min="10243" max="10243" width="10.5703125" bestFit="1" customWidth="1"/>
    <col min="10244" max="10244" width="11.42578125" customWidth="1"/>
    <col min="10245" max="10245" width="4.5703125" customWidth="1"/>
    <col min="10246" max="10246" width="11.42578125" customWidth="1"/>
    <col min="10465" max="10465" width="4.5703125" customWidth="1"/>
    <col min="10466" max="10466" width="37.85546875" customWidth="1"/>
    <col min="10467" max="10467" width="6.140625" customWidth="1"/>
    <col min="10468" max="10473" width="11.42578125" customWidth="1"/>
    <col min="10474" max="10485" width="5.85546875" customWidth="1"/>
    <col min="10486" max="10486" width="3.5703125" customWidth="1"/>
    <col min="10487" max="10487" width="5.42578125" customWidth="1"/>
    <col min="10488" max="10498" width="10.5703125" customWidth="1"/>
    <col min="10499" max="10499" width="10.5703125" bestFit="1" customWidth="1"/>
    <col min="10500" max="10500" width="11.42578125" customWidth="1"/>
    <col min="10501" max="10501" width="4.5703125" customWidth="1"/>
    <col min="10502" max="10502" width="11.42578125" customWidth="1"/>
    <col min="10721" max="10721" width="4.5703125" customWidth="1"/>
    <col min="10722" max="10722" width="37.85546875" customWidth="1"/>
    <col min="10723" max="10723" width="6.140625" customWidth="1"/>
    <col min="10724" max="10729" width="11.42578125" customWidth="1"/>
    <col min="10730" max="10741" width="5.85546875" customWidth="1"/>
    <col min="10742" max="10742" width="3.5703125" customWidth="1"/>
    <col min="10743" max="10743" width="5.42578125" customWidth="1"/>
    <col min="10744" max="10754" width="10.5703125" customWidth="1"/>
    <col min="10755" max="10755" width="10.5703125" bestFit="1" customWidth="1"/>
    <col min="10756" max="10756" width="11.42578125" customWidth="1"/>
    <col min="10757" max="10757" width="4.5703125" customWidth="1"/>
    <col min="10758" max="10758" width="11.42578125" customWidth="1"/>
    <col min="10977" max="10977" width="4.5703125" customWidth="1"/>
    <col min="10978" max="10978" width="37.85546875" customWidth="1"/>
    <col min="10979" max="10979" width="6.140625" customWidth="1"/>
    <col min="10980" max="10985" width="11.42578125" customWidth="1"/>
    <col min="10986" max="10997" width="5.85546875" customWidth="1"/>
    <col min="10998" max="10998" width="3.5703125" customWidth="1"/>
    <col min="10999" max="10999" width="5.42578125" customWidth="1"/>
    <col min="11000" max="11010" width="10.5703125" customWidth="1"/>
    <col min="11011" max="11011" width="10.5703125" bestFit="1" customWidth="1"/>
    <col min="11012" max="11012" width="11.42578125" customWidth="1"/>
    <col min="11013" max="11013" width="4.5703125" customWidth="1"/>
    <col min="11014" max="11014" width="11.42578125" customWidth="1"/>
    <col min="11233" max="11233" width="4.5703125" customWidth="1"/>
    <col min="11234" max="11234" width="37.85546875" customWidth="1"/>
    <col min="11235" max="11235" width="6.140625" customWidth="1"/>
    <col min="11236" max="11241" width="11.42578125" customWidth="1"/>
    <col min="11242" max="11253" width="5.85546875" customWidth="1"/>
    <col min="11254" max="11254" width="3.5703125" customWidth="1"/>
    <col min="11255" max="11255" width="5.42578125" customWidth="1"/>
    <col min="11256" max="11266" width="10.5703125" customWidth="1"/>
    <col min="11267" max="11267" width="10.5703125" bestFit="1" customWidth="1"/>
    <col min="11268" max="11268" width="11.42578125" customWidth="1"/>
    <col min="11269" max="11269" width="4.5703125" customWidth="1"/>
    <col min="11270" max="11270" width="11.42578125" customWidth="1"/>
    <col min="11489" max="11489" width="4.5703125" customWidth="1"/>
    <col min="11490" max="11490" width="37.85546875" customWidth="1"/>
    <col min="11491" max="11491" width="6.140625" customWidth="1"/>
    <col min="11492" max="11497" width="11.42578125" customWidth="1"/>
    <col min="11498" max="11509" width="5.85546875" customWidth="1"/>
    <col min="11510" max="11510" width="3.5703125" customWidth="1"/>
    <col min="11511" max="11511" width="5.42578125" customWidth="1"/>
    <col min="11512" max="11522" width="10.5703125" customWidth="1"/>
    <col min="11523" max="11523" width="10.5703125" bestFit="1" customWidth="1"/>
    <col min="11524" max="11524" width="11.42578125" customWidth="1"/>
    <col min="11525" max="11525" width="4.5703125" customWidth="1"/>
    <col min="11526" max="11526" width="11.42578125" customWidth="1"/>
    <col min="11745" max="11745" width="4.5703125" customWidth="1"/>
    <col min="11746" max="11746" width="37.85546875" customWidth="1"/>
    <col min="11747" max="11747" width="6.140625" customWidth="1"/>
    <col min="11748" max="11753" width="11.42578125" customWidth="1"/>
    <col min="11754" max="11765" width="5.85546875" customWidth="1"/>
    <col min="11766" max="11766" width="3.5703125" customWidth="1"/>
    <col min="11767" max="11767" width="5.42578125" customWidth="1"/>
    <col min="11768" max="11778" width="10.5703125" customWidth="1"/>
    <col min="11779" max="11779" width="10.5703125" bestFit="1" customWidth="1"/>
    <col min="11780" max="11780" width="11.42578125" customWidth="1"/>
    <col min="11781" max="11781" width="4.5703125" customWidth="1"/>
    <col min="11782" max="11782" width="11.42578125" customWidth="1"/>
    <col min="12001" max="12001" width="4.5703125" customWidth="1"/>
    <col min="12002" max="12002" width="37.85546875" customWidth="1"/>
    <col min="12003" max="12003" width="6.140625" customWidth="1"/>
    <col min="12004" max="12009" width="11.42578125" customWidth="1"/>
    <col min="12010" max="12021" width="5.85546875" customWidth="1"/>
    <col min="12022" max="12022" width="3.5703125" customWidth="1"/>
    <col min="12023" max="12023" width="5.42578125" customWidth="1"/>
    <col min="12024" max="12034" width="10.5703125" customWidth="1"/>
    <col min="12035" max="12035" width="10.5703125" bestFit="1" customWidth="1"/>
    <col min="12036" max="12036" width="11.42578125" customWidth="1"/>
    <col min="12037" max="12037" width="4.5703125" customWidth="1"/>
    <col min="12038" max="12038" width="11.42578125" customWidth="1"/>
    <col min="12257" max="12257" width="4.5703125" customWidth="1"/>
    <col min="12258" max="12258" width="37.85546875" customWidth="1"/>
    <col min="12259" max="12259" width="6.140625" customWidth="1"/>
    <col min="12260" max="12265" width="11.42578125" customWidth="1"/>
    <col min="12266" max="12277" width="5.85546875" customWidth="1"/>
    <col min="12278" max="12278" width="3.5703125" customWidth="1"/>
    <col min="12279" max="12279" width="5.42578125" customWidth="1"/>
    <col min="12280" max="12290" width="10.5703125" customWidth="1"/>
    <col min="12291" max="12291" width="10.5703125" bestFit="1" customWidth="1"/>
    <col min="12292" max="12292" width="11.42578125" customWidth="1"/>
    <col min="12293" max="12293" width="4.5703125" customWidth="1"/>
    <col min="12294" max="12294" width="11.42578125" customWidth="1"/>
    <col min="12513" max="12513" width="4.5703125" customWidth="1"/>
    <col min="12514" max="12514" width="37.85546875" customWidth="1"/>
    <col min="12515" max="12515" width="6.140625" customWidth="1"/>
    <col min="12516" max="12521" width="11.42578125" customWidth="1"/>
    <col min="12522" max="12533" width="5.85546875" customWidth="1"/>
    <col min="12534" max="12534" width="3.5703125" customWidth="1"/>
    <col min="12535" max="12535" width="5.42578125" customWidth="1"/>
    <col min="12536" max="12546" width="10.5703125" customWidth="1"/>
    <col min="12547" max="12547" width="10.5703125" bestFit="1" customWidth="1"/>
    <col min="12548" max="12548" width="11.42578125" customWidth="1"/>
    <col min="12549" max="12549" width="4.5703125" customWidth="1"/>
    <col min="12550" max="12550" width="11.42578125" customWidth="1"/>
    <col min="12769" max="12769" width="4.5703125" customWidth="1"/>
    <col min="12770" max="12770" width="37.85546875" customWidth="1"/>
    <col min="12771" max="12771" width="6.140625" customWidth="1"/>
    <col min="12772" max="12777" width="11.42578125" customWidth="1"/>
    <col min="12778" max="12789" width="5.85546875" customWidth="1"/>
    <col min="12790" max="12790" width="3.5703125" customWidth="1"/>
    <col min="12791" max="12791" width="5.42578125" customWidth="1"/>
    <col min="12792" max="12802" width="10.5703125" customWidth="1"/>
    <col min="12803" max="12803" width="10.5703125" bestFit="1" customWidth="1"/>
    <col min="12804" max="12804" width="11.42578125" customWidth="1"/>
    <col min="12805" max="12805" width="4.5703125" customWidth="1"/>
    <col min="12806" max="12806" width="11.42578125" customWidth="1"/>
    <col min="13025" max="13025" width="4.5703125" customWidth="1"/>
    <col min="13026" max="13026" width="37.85546875" customWidth="1"/>
    <col min="13027" max="13027" width="6.140625" customWidth="1"/>
    <col min="13028" max="13033" width="11.42578125" customWidth="1"/>
    <col min="13034" max="13045" width="5.85546875" customWidth="1"/>
    <col min="13046" max="13046" width="3.5703125" customWidth="1"/>
    <col min="13047" max="13047" width="5.42578125" customWidth="1"/>
    <col min="13048" max="13058" width="10.5703125" customWidth="1"/>
    <col min="13059" max="13059" width="10.5703125" bestFit="1" customWidth="1"/>
    <col min="13060" max="13060" width="11.42578125" customWidth="1"/>
    <col min="13061" max="13061" width="4.5703125" customWidth="1"/>
    <col min="13062" max="13062" width="11.42578125" customWidth="1"/>
    <col min="13281" max="13281" width="4.5703125" customWidth="1"/>
    <col min="13282" max="13282" width="37.85546875" customWidth="1"/>
    <col min="13283" max="13283" width="6.140625" customWidth="1"/>
    <col min="13284" max="13289" width="11.42578125" customWidth="1"/>
    <col min="13290" max="13301" width="5.85546875" customWidth="1"/>
    <col min="13302" max="13302" width="3.5703125" customWidth="1"/>
    <col min="13303" max="13303" width="5.42578125" customWidth="1"/>
    <col min="13304" max="13314" width="10.5703125" customWidth="1"/>
    <col min="13315" max="13315" width="10.5703125" bestFit="1" customWidth="1"/>
    <col min="13316" max="13316" width="11.42578125" customWidth="1"/>
    <col min="13317" max="13317" width="4.5703125" customWidth="1"/>
    <col min="13318" max="13318" width="11.42578125" customWidth="1"/>
    <col min="13537" max="13537" width="4.5703125" customWidth="1"/>
    <col min="13538" max="13538" width="37.85546875" customWidth="1"/>
    <col min="13539" max="13539" width="6.140625" customWidth="1"/>
    <col min="13540" max="13545" width="11.42578125" customWidth="1"/>
    <col min="13546" max="13557" width="5.85546875" customWidth="1"/>
    <col min="13558" max="13558" width="3.5703125" customWidth="1"/>
    <col min="13559" max="13559" width="5.42578125" customWidth="1"/>
    <col min="13560" max="13570" width="10.5703125" customWidth="1"/>
    <col min="13571" max="13571" width="10.5703125" bestFit="1" customWidth="1"/>
    <col min="13572" max="13572" width="11.42578125" customWidth="1"/>
    <col min="13573" max="13573" width="4.5703125" customWidth="1"/>
    <col min="13574" max="13574" width="11.42578125" customWidth="1"/>
    <col min="13793" max="13793" width="4.5703125" customWidth="1"/>
    <col min="13794" max="13794" width="37.85546875" customWidth="1"/>
    <col min="13795" max="13795" width="6.140625" customWidth="1"/>
    <col min="13796" max="13801" width="11.42578125" customWidth="1"/>
    <col min="13802" max="13813" width="5.85546875" customWidth="1"/>
    <col min="13814" max="13814" width="3.5703125" customWidth="1"/>
    <col min="13815" max="13815" width="5.42578125" customWidth="1"/>
    <col min="13816" max="13826" width="10.5703125" customWidth="1"/>
    <col min="13827" max="13827" width="10.5703125" bestFit="1" customWidth="1"/>
    <col min="13828" max="13828" width="11.42578125" customWidth="1"/>
    <col min="13829" max="13829" width="4.5703125" customWidth="1"/>
    <col min="13830" max="13830" width="11.42578125" customWidth="1"/>
    <col min="14049" max="14049" width="4.5703125" customWidth="1"/>
    <col min="14050" max="14050" width="37.85546875" customWidth="1"/>
    <col min="14051" max="14051" width="6.140625" customWidth="1"/>
    <col min="14052" max="14057" width="11.42578125" customWidth="1"/>
    <col min="14058" max="14069" width="5.85546875" customWidth="1"/>
    <col min="14070" max="14070" width="3.5703125" customWidth="1"/>
    <col min="14071" max="14071" width="5.42578125" customWidth="1"/>
    <col min="14072" max="14082" width="10.5703125" customWidth="1"/>
    <col min="14083" max="14083" width="10.5703125" bestFit="1" customWidth="1"/>
    <col min="14084" max="14084" width="11.42578125" customWidth="1"/>
    <col min="14085" max="14085" width="4.5703125" customWidth="1"/>
    <col min="14086" max="14086" width="11.42578125" customWidth="1"/>
    <col min="14305" max="14305" width="4.5703125" customWidth="1"/>
    <col min="14306" max="14306" width="37.85546875" customWidth="1"/>
    <col min="14307" max="14307" width="6.140625" customWidth="1"/>
    <col min="14308" max="14313" width="11.42578125" customWidth="1"/>
    <col min="14314" max="14325" width="5.85546875" customWidth="1"/>
    <col min="14326" max="14326" width="3.5703125" customWidth="1"/>
    <col min="14327" max="14327" width="5.42578125" customWidth="1"/>
    <col min="14328" max="14338" width="10.5703125" customWidth="1"/>
    <col min="14339" max="14339" width="10.5703125" bestFit="1" customWidth="1"/>
    <col min="14340" max="14340" width="11.42578125" customWidth="1"/>
    <col min="14341" max="14341" width="4.5703125" customWidth="1"/>
    <col min="14342" max="14342" width="11.42578125" customWidth="1"/>
    <col min="14561" max="14561" width="4.5703125" customWidth="1"/>
    <col min="14562" max="14562" width="37.85546875" customWidth="1"/>
    <col min="14563" max="14563" width="6.140625" customWidth="1"/>
    <col min="14564" max="14569" width="11.42578125" customWidth="1"/>
    <col min="14570" max="14581" width="5.85546875" customWidth="1"/>
    <col min="14582" max="14582" width="3.5703125" customWidth="1"/>
    <col min="14583" max="14583" width="5.42578125" customWidth="1"/>
    <col min="14584" max="14594" width="10.5703125" customWidth="1"/>
    <col min="14595" max="14595" width="10.5703125" bestFit="1" customWidth="1"/>
    <col min="14596" max="14596" width="11.42578125" customWidth="1"/>
    <col min="14597" max="14597" width="4.5703125" customWidth="1"/>
    <col min="14598" max="14598" width="11.42578125" customWidth="1"/>
    <col min="14817" max="14817" width="4.5703125" customWidth="1"/>
    <col min="14818" max="14818" width="37.85546875" customWidth="1"/>
    <col min="14819" max="14819" width="6.140625" customWidth="1"/>
    <col min="14820" max="14825" width="11.42578125" customWidth="1"/>
    <col min="14826" max="14837" width="5.85546875" customWidth="1"/>
    <col min="14838" max="14838" width="3.5703125" customWidth="1"/>
    <col min="14839" max="14839" width="5.42578125" customWidth="1"/>
    <col min="14840" max="14850" width="10.5703125" customWidth="1"/>
    <col min="14851" max="14851" width="10.5703125" bestFit="1" customWidth="1"/>
    <col min="14852" max="14852" width="11.42578125" customWidth="1"/>
    <col min="14853" max="14853" width="4.5703125" customWidth="1"/>
    <col min="14854" max="14854" width="11.42578125" customWidth="1"/>
    <col min="15073" max="15073" width="4.5703125" customWidth="1"/>
    <col min="15074" max="15074" width="37.85546875" customWidth="1"/>
    <col min="15075" max="15075" width="6.140625" customWidth="1"/>
    <col min="15076" max="15081" width="11.42578125" customWidth="1"/>
    <col min="15082" max="15093" width="5.85546875" customWidth="1"/>
    <col min="15094" max="15094" width="3.5703125" customWidth="1"/>
    <col min="15095" max="15095" width="5.42578125" customWidth="1"/>
    <col min="15096" max="15106" width="10.5703125" customWidth="1"/>
    <col min="15107" max="15107" width="10.5703125" bestFit="1" customWidth="1"/>
    <col min="15108" max="15108" width="11.42578125" customWidth="1"/>
    <col min="15109" max="15109" width="4.5703125" customWidth="1"/>
    <col min="15110" max="15110" width="11.42578125" customWidth="1"/>
    <col min="15329" max="15329" width="4.5703125" customWidth="1"/>
    <col min="15330" max="15330" width="37.85546875" customWidth="1"/>
    <col min="15331" max="15331" width="6.140625" customWidth="1"/>
    <col min="15332" max="15337" width="11.42578125" customWidth="1"/>
    <col min="15338" max="15349" width="5.85546875" customWidth="1"/>
    <col min="15350" max="15350" width="3.5703125" customWidth="1"/>
    <col min="15351" max="15351" width="5.42578125" customWidth="1"/>
    <col min="15352" max="15362" width="10.5703125" customWidth="1"/>
    <col min="15363" max="15363" width="10.5703125" bestFit="1" customWidth="1"/>
    <col min="15364" max="15364" width="11.42578125" customWidth="1"/>
    <col min="15365" max="15365" width="4.5703125" customWidth="1"/>
    <col min="15366" max="15366" width="11.42578125" customWidth="1"/>
    <col min="15585" max="15585" width="4.5703125" customWidth="1"/>
    <col min="15586" max="15586" width="37.85546875" customWidth="1"/>
    <col min="15587" max="15587" width="6.140625" customWidth="1"/>
    <col min="15588" max="15593" width="11.42578125" customWidth="1"/>
    <col min="15594" max="15605" width="5.85546875" customWidth="1"/>
    <col min="15606" max="15606" width="3.5703125" customWidth="1"/>
    <col min="15607" max="15607" width="5.42578125" customWidth="1"/>
    <col min="15608" max="15618" width="10.5703125" customWidth="1"/>
    <col min="15619" max="15619" width="10.5703125" bestFit="1" customWidth="1"/>
    <col min="15620" max="15620" width="11.42578125" customWidth="1"/>
    <col min="15621" max="15621" width="4.5703125" customWidth="1"/>
    <col min="15622" max="15622" width="11.42578125" customWidth="1"/>
    <col min="15841" max="15841" width="4.5703125" customWidth="1"/>
    <col min="15842" max="15842" width="37.85546875" customWidth="1"/>
    <col min="15843" max="15843" width="6.140625" customWidth="1"/>
    <col min="15844" max="15849" width="11.42578125" customWidth="1"/>
    <col min="15850" max="15861" width="5.85546875" customWidth="1"/>
    <col min="15862" max="15862" width="3.5703125" customWidth="1"/>
    <col min="15863" max="15863" width="5.42578125" customWidth="1"/>
    <col min="15864" max="15874" width="10.5703125" customWidth="1"/>
    <col min="15875" max="15875" width="10.5703125" bestFit="1" customWidth="1"/>
    <col min="15876" max="15876" width="11.42578125" customWidth="1"/>
    <col min="15877" max="15877" width="4.5703125" customWidth="1"/>
    <col min="15878" max="15878" width="11.42578125" customWidth="1"/>
    <col min="16097" max="16097" width="4.5703125" customWidth="1"/>
    <col min="16098" max="16098" width="37.85546875" customWidth="1"/>
    <col min="16099" max="16099" width="6.140625" customWidth="1"/>
    <col min="16100" max="16105" width="11.42578125" customWidth="1"/>
    <col min="16106" max="16117" width="5.85546875" customWidth="1"/>
    <col min="16118" max="16118" width="3.5703125" customWidth="1"/>
    <col min="16119" max="16119" width="5.42578125" customWidth="1"/>
    <col min="16120" max="16130" width="10.5703125" customWidth="1"/>
    <col min="16131" max="16131" width="10.5703125" bestFit="1" customWidth="1"/>
    <col min="16132" max="16132" width="11.42578125" customWidth="1"/>
    <col min="16133" max="16133" width="4.5703125" customWidth="1"/>
    <col min="16134" max="16134" width="11.42578125" customWidth="1"/>
  </cols>
  <sheetData>
    <row r="1" spans="1:104" x14ac:dyDescent="0.25">
      <c r="B1" s="111"/>
      <c r="C1" s="168"/>
      <c r="D1" s="113"/>
      <c r="E1" s="112"/>
      <c r="F1" s="112"/>
      <c r="G1" s="112"/>
    </row>
    <row r="2" spans="1:104" s="1" customFormat="1" ht="27.75" customHeight="1" thickBot="1" x14ac:dyDescent="0.5">
      <c r="A2" s="80"/>
      <c r="B2" s="81" t="s">
        <v>0</v>
      </c>
      <c r="C2" s="169"/>
      <c r="D2" s="31"/>
      <c r="E2" s="27"/>
      <c r="F2" s="28"/>
      <c r="G2" s="28"/>
      <c r="H2" s="28"/>
      <c r="I2" s="28"/>
      <c r="J2" s="28"/>
    </row>
    <row r="3" spans="1:104" ht="21.75" customHeight="1" thickTop="1" thickBot="1" x14ac:dyDescent="0.3">
      <c r="A3" s="20"/>
      <c r="B3" s="21"/>
      <c r="C3" s="170" t="s">
        <v>1</v>
      </c>
      <c r="D3" s="124">
        <v>2025</v>
      </c>
      <c r="E3" s="119">
        <f>D3+1</f>
        <v>2026</v>
      </c>
      <c r="F3" s="119">
        <f t="shared" ref="F3:J3" si="0">E3+1</f>
        <v>2027</v>
      </c>
      <c r="G3" s="119">
        <f t="shared" si="0"/>
        <v>2028</v>
      </c>
      <c r="H3" s="119">
        <f t="shared" si="0"/>
        <v>2029</v>
      </c>
      <c r="I3" s="119">
        <f t="shared" si="0"/>
        <v>2030</v>
      </c>
      <c r="J3" s="119">
        <f t="shared" si="0"/>
        <v>2031</v>
      </c>
    </row>
    <row r="4" spans="1:104" s="22" customFormat="1" ht="19.5" thickBot="1" x14ac:dyDescent="0.35">
      <c r="A4" s="40" t="s">
        <v>2</v>
      </c>
      <c r="B4" s="41"/>
      <c r="C4" s="171"/>
      <c r="D4" s="43"/>
      <c r="E4" s="42"/>
      <c r="F4" s="42"/>
      <c r="G4" s="42"/>
      <c r="H4" s="42"/>
      <c r="I4" s="42"/>
      <c r="J4" s="42"/>
      <c r="K4" s="55"/>
      <c r="L4" s="55"/>
      <c r="M4" s="55"/>
      <c r="N4" s="55"/>
      <c r="O4" s="55"/>
      <c r="P4" s="55"/>
      <c r="Q4" s="55"/>
      <c r="R4" s="115"/>
      <c r="S4" s="115"/>
      <c r="T4" s="115"/>
      <c r="U4" s="115"/>
      <c r="V4" s="115"/>
      <c r="W4" s="115"/>
      <c r="X4" s="115"/>
      <c r="Y4" s="115"/>
      <c r="Z4" s="115"/>
      <c r="AA4" s="115"/>
      <c r="AB4" s="115"/>
      <c r="AC4" s="115"/>
      <c r="AD4" s="115"/>
      <c r="AE4" s="115"/>
      <c r="AF4" s="115"/>
      <c r="AG4" s="115"/>
      <c r="AH4" s="115"/>
      <c r="AI4" s="115"/>
      <c r="AJ4" s="115"/>
      <c r="AK4" s="115"/>
      <c r="AL4" s="115"/>
      <c r="AM4" s="115"/>
      <c r="AN4" s="115"/>
      <c r="AO4" s="115"/>
      <c r="AP4" s="115"/>
      <c r="AQ4" s="115"/>
      <c r="AR4" s="115"/>
      <c r="AS4" s="115"/>
      <c r="AT4" s="115"/>
      <c r="AU4" s="115"/>
      <c r="AV4" s="115"/>
      <c r="AW4" s="115"/>
      <c r="AX4" s="115"/>
      <c r="AY4" s="115"/>
      <c r="AZ4" s="115"/>
      <c r="BA4" s="115"/>
      <c r="BB4" s="115"/>
      <c r="BC4" s="115"/>
      <c r="BD4" s="115"/>
      <c r="BE4" s="115"/>
      <c r="BF4" s="115"/>
      <c r="BG4" s="115"/>
      <c r="BH4" s="115"/>
      <c r="BI4" s="115"/>
      <c r="BJ4" s="115"/>
      <c r="BK4" s="115"/>
      <c r="BL4" s="115"/>
      <c r="BM4" s="115"/>
      <c r="BN4" s="115"/>
      <c r="BO4" s="115"/>
      <c r="BP4" s="115"/>
      <c r="BQ4" s="115"/>
      <c r="BR4" s="115"/>
      <c r="BS4" s="115"/>
      <c r="BT4" s="115"/>
      <c r="BU4" s="115"/>
      <c r="BV4" s="115"/>
      <c r="BW4" s="115"/>
      <c r="BX4" s="115"/>
      <c r="BY4" s="115"/>
      <c r="BZ4" s="115"/>
      <c r="CA4" s="115"/>
      <c r="CB4" s="115"/>
      <c r="CC4" s="115"/>
      <c r="CD4" s="115"/>
      <c r="CE4" s="115"/>
      <c r="CF4" s="115"/>
      <c r="CG4" s="115"/>
      <c r="CH4" s="115"/>
      <c r="CI4" s="115"/>
      <c r="CJ4" s="115"/>
      <c r="CK4" s="115"/>
      <c r="CL4" s="115"/>
      <c r="CM4" s="115"/>
      <c r="CN4" s="115"/>
      <c r="CO4" s="115"/>
      <c r="CP4" s="115"/>
      <c r="CQ4" s="115"/>
      <c r="CR4" s="115"/>
      <c r="CS4" s="115"/>
      <c r="CT4" s="115"/>
      <c r="CU4" s="115"/>
      <c r="CV4" s="115"/>
      <c r="CW4" s="115"/>
      <c r="CX4" s="115"/>
      <c r="CY4" s="115"/>
      <c r="CZ4" s="115"/>
    </row>
    <row r="5" spans="1:104" s="23" customFormat="1" hidden="1" x14ac:dyDescent="0.25">
      <c r="A5" s="56" t="s">
        <v>3</v>
      </c>
      <c r="B5" s="57"/>
      <c r="C5" s="172"/>
      <c r="D5" s="59"/>
      <c r="E5" s="58"/>
      <c r="F5" s="58"/>
      <c r="G5" s="58"/>
      <c r="H5" s="58"/>
      <c r="I5" s="58"/>
      <c r="J5" s="58"/>
      <c r="K5"/>
      <c r="L5"/>
      <c r="M5"/>
      <c r="N5"/>
      <c r="O5"/>
      <c r="P5"/>
      <c r="Q5"/>
      <c r="R5" s="116"/>
      <c r="S5" s="116"/>
      <c r="T5" s="116"/>
      <c r="U5" s="116"/>
      <c r="V5" s="116"/>
      <c r="W5" s="116"/>
      <c r="X5" s="116"/>
      <c r="Y5" s="116"/>
      <c r="Z5" s="116"/>
      <c r="AA5" s="116"/>
      <c r="AB5" s="116"/>
      <c r="AC5" s="116"/>
      <c r="AD5" s="116"/>
      <c r="AE5" s="116"/>
      <c r="AF5" s="116"/>
      <c r="AG5" s="116"/>
      <c r="AH5" s="116"/>
      <c r="AI5" s="116"/>
      <c r="AJ5" s="116"/>
      <c r="AK5" s="116"/>
      <c r="AL5" s="116"/>
      <c r="AM5" s="116"/>
      <c r="AN5" s="116"/>
      <c r="AO5" s="116"/>
      <c r="AP5" s="116"/>
      <c r="AQ5" s="116"/>
      <c r="AR5" s="116"/>
      <c r="AS5" s="116"/>
      <c r="AT5" s="116"/>
      <c r="AU5" s="116"/>
      <c r="AV5" s="116"/>
      <c r="AW5" s="116"/>
      <c r="AX5" s="116"/>
      <c r="AY5" s="116"/>
      <c r="AZ5" s="116"/>
      <c r="BA5" s="116"/>
      <c r="BB5" s="116"/>
      <c r="BC5" s="116"/>
      <c r="BD5" s="116"/>
      <c r="BE5" s="116"/>
      <c r="BF5" s="116"/>
      <c r="BG5" s="116"/>
      <c r="BH5" s="116"/>
      <c r="BI5" s="116"/>
      <c r="BJ5" s="116"/>
      <c r="BK5" s="116"/>
      <c r="BL5" s="116"/>
      <c r="BM5" s="116"/>
      <c r="BN5" s="116"/>
      <c r="BO5" s="116"/>
      <c r="BP5" s="116"/>
      <c r="BQ5" s="116"/>
      <c r="BR5" s="116"/>
      <c r="BS5" s="116"/>
      <c r="BT5" s="116"/>
      <c r="BU5" s="116"/>
      <c r="BV5" s="116"/>
      <c r="BW5" s="116"/>
      <c r="BX5" s="116"/>
      <c r="BY5" s="116"/>
      <c r="BZ5" s="116"/>
      <c r="CA5" s="116"/>
      <c r="CB5" s="116"/>
      <c r="CC5" s="116"/>
      <c r="CD5" s="116"/>
      <c r="CE5" s="116"/>
      <c r="CF5" s="116"/>
      <c r="CG5" s="116"/>
      <c r="CH5" s="116"/>
      <c r="CI5" s="116"/>
      <c r="CJ5" s="116"/>
      <c r="CK5" s="116"/>
      <c r="CL5" s="116"/>
      <c r="CM5" s="116"/>
      <c r="CN5" s="116"/>
      <c r="CO5" s="116"/>
      <c r="CP5" s="116"/>
      <c r="CQ5" s="116"/>
      <c r="CR5" s="116"/>
      <c r="CS5" s="116"/>
      <c r="CT5" s="116"/>
      <c r="CU5" s="116"/>
      <c r="CV5" s="116"/>
      <c r="CW5" s="116"/>
      <c r="CX5" s="116"/>
      <c r="CY5" s="116"/>
      <c r="CZ5" s="116"/>
    </row>
    <row r="6" spans="1:104" hidden="1" x14ac:dyDescent="0.25">
      <c r="A6" s="2" t="s">
        <v>4</v>
      </c>
      <c r="B6" s="3" t="s">
        <v>5</v>
      </c>
      <c r="C6" s="173">
        <v>0.255</v>
      </c>
      <c r="D6" s="93"/>
      <c r="E6" s="93">
        <f t="shared" ref="E6:J6" si="1">E7*E8</f>
        <v>0</v>
      </c>
      <c r="F6" s="93">
        <f t="shared" si="1"/>
        <v>0</v>
      </c>
      <c r="G6" s="93">
        <f t="shared" si="1"/>
        <v>0</v>
      </c>
      <c r="H6" s="93">
        <f t="shared" si="1"/>
        <v>0</v>
      </c>
      <c r="I6" s="93">
        <f t="shared" si="1"/>
        <v>0</v>
      </c>
      <c r="J6" s="93">
        <f t="shared" si="1"/>
        <v>0</v>
      </c>
      <c r="R6" s="116"/>
      <c r="S6" s="116"/>
      <c r="T6" s="116"/>
      <c r="U6" s="116"/>
      <c r="V6" s="116"/>
      <c r="W6" s="116"/>
      <c r="X6" s="116"/>
      <c r="Y6" s="116"/>
      <c r="Z6" s="116"/>
      <c r="AA6" s="116"/>
      <c r="AB6" s="116"/>
      <c r="AC6" s="116"/>
      <c r="AD6" s="116"/>
      <c r="AE6" s="116"/>
      <c r="AF6" s="116"/>
      <c r="AG6" s="116"/>
      <c r="AH6" s="116"/>
      <c r="AI6" s="116"/>
      <c r="AJ6" s="116"/>
      <c r="AK6" s="116"/>
      <c r="AL6" s="116"/>
      <c r="AM6" s="116"/>
      <c r="AN6" s="116"/>
      <c r="AO6" s="116"/>
      <c r="AP6" s="116"/>
      <c r="AQ6" s="116"/>
      <c r="AR6" s="116"/>
      <c r="AS6" s="116"/>
      <c r="AT6" s="116"/>
      <c r="AU6" s="116"/>
      <c r="AV6" s="116"/>
      <c r="AW6" s="116"/>
      <c r="AX6" s="116"/>
      <c r="AY6" s="116"/>
      <c r="AZ6" s="116"/>
      <c r="BA6" s="116"/>
      <c r="BB6" s="116"/>
      <c r="BC6" s="116"/>
      <c r="BD6" s="116"/>
      <c r="BE6" s="116"/>
      <c r="BF6" s="116"/>
      <c r="BG6" s="116"/>
      <c r="BH6" s="116"/>
      <c r="BI6" s="116"/>
      <c r="BJ6" s="116"/>
      <c r="BK6" s="116"/>
      <c r="BL6" s="116"/>
      <c r="BM6" s="116"/>
      <c r="BN6" s="116"/>
      <c r="BO6" s="116"/>
      <c r="BP6" s="116"/>
      <c r="BQ6" s="116"/>
      <c r="BR6" s="116"/>
      <c r="BS6" s="116"/>
      <c r="BT6" s="116"/>
      <c r="BU6" s="116"/>
      <c r="BV6" s="116"/>
      <c r="BW6" s="116"/>
      <c r="BX6" s="116"/>
      <c r="BY6" s="116"/>
      <c r="BZ6" s="116"/>
      <c r="CA6" s="116"/>
      <c r="CB6" s="116"/>
      <c r="CC6" s="116"/>
      <c r="CD6" s="116"/>
      <c r="CE6" s="116"/>
      <c r="CF6" s="116"/>
      <c r="CG6" s="116"/>
      <c r="CH6" s="116"/>
      <c r="CI6" s="116"/>
      <c r="CJ6" s="116"/>
      <c r="CK6" s="116"/>
      <c r="CL6" s="116"/>
      <c r="CM6" s="116"/>
      <c r="CN6" s="116"/>
      <c r="CO6" s="116"/>
      <c r="CP6" s="116"/>
      <c r="CQ6" s="116"/>
      <c r="CR6" s="116"/>
      <c r="CS6" s="116"/>
      <c r="CT6" s="116"/>
      <c r="CU6" s="116"/>
      <c r="CV6" s="116"/>
      <c r="CW6" s="116"/>
      <c r="CX6" s="116"/>
      <c r="CY6" s="116"/>
      <c r="CZ6" s="116"/>
    </row>
    <row r="7" spans="1:104" s="5" customFormat="1" ht="12" hidden="1" x14ac:dyDescent="0.2">
      <c r="A7" s="4"/>
      <c r="B7" s="6" t="s">
        <v>6</v>
      </c>
      <c r="C7" s="174"/>
      <c r="D7" s="139"/>
      <c r="E7" s="139"/>
      <c r="F7" s="139"/>
      <c r="G7" s="139"/>
      <c r="H7" s="139"/>
      <c r="I7" s="139"/>
      <c r="J7" s="139"/>
      <c r="R7" s="117"/>
      <c r="S7" s="117"/>
      <c r="T7" s="117"/>
      <c r="U7" s="117"/>
      <c r="V7" s="117"/>
      <c r="W7" s="117"/>
      <c r="X7" s="117"/>
      <c r="Y7" s="117"/>
      <c r="Z7" s="117"/>
      <c r="AA7" s="117"/>
      <c r="AB7" s="117"/>
      <c r="AC7" s="117"/>
      <c r="AD7" s="117"/>
      <c r="AE7" s="117"/>
      <c r="AF7" s="117"/>
      <c r="AG7" s="117"/>
      <c r="AH7" s="117"/>
      <c r="AI7" s="117"/>
      <c r="AJ7" s="117"/>
      <c r="AK7" s="117"/>
      <c r="AL7" s="117"/>
      <c r="AM7" s="117"/>
      <c r="AN7" s="117"/>
      <c r="AO7" s="117"/>
      <c r="AP7" s="117"/>
      <c r="AQ7" s="117"/>
      <c r="AR7" s="117"/>
      <c r="AS7" s="117"/>
      <c r="AT7" s="117"/>
      <c r="AU7" s="117"/>
      <c r="AV7" s="117"/>
      <c r="AW7" s="117"/>
      <c r="AX7" s="117"/>
      <c r="AY7" s="117"/>
      <c r="AZ7" s="117"/>
      <c r="BA7" s="117"/>
      <c r="BB7" s="117"/>
      <c r="BC7" s="117"/>
      <c r="BD7" s="117"/>
      <c r="BE7" s="117"/>
      <c r="BF7" s="117"/>
      <c r="BG7" s="117"/>
      <c r="BH7" s="117"/>
      <c r="BI7" s="117"/>
      <c r="BJ7" s="117"/>
      <c r="BK7" s="117"/>
      <c r="BL7" s="117"/>
      <c r="BM7" s="117"/>
      <c r="BN7" s="117"/>
      <c r="BO7" s="117"/>
      <c r="BP7" s="117"/>
      <c r="BQ7" s="117"/>
      <c r="BR7" s="117"/>
      <c r="BS7" s="117"/>
      <c r="BT7" s="117"/>
      <c r="BU7" s="117"/>
      <c r="BV7" s="117"/>
      <c r="BW7" s="117"/>
      <c r="BX7" s="117"/>
      <c r="BY7" s="117"/>
      <c r="BZ7" s="117"/>
      <c r="CA7" s="117"/>
      <c r="CB7" s="117"/>
      <c r="CC7" s="117"/>
      <c r="CD7" s="117"/>
      <c r="CE7" s="117"/>
      <c r="CF7" s="117"/>
      <c r="CG7" s="117"/>
      <c r="CH7" s="117"/>
      <c r="CI7" s="117"/>
      <c r="CJ7" s="117"/>
      <c r="CK7" s="117"/>
      <c r="CL7" s="117"/>
      <c r="CM7" s="117"/>
      <c r="CN7" s="117"/>
      <c r="CO7" s="117"/>
      <c r="CP7" s="117"/>
      <c r="CQ7" s="117"/>
      <c r="CR7" s="117"/>
      <c r="CS7" s="117"/>
      <c r="CT7" s="117"/>
      <c r="CU7" s="117"/>
      <c r="CV7" s="117"/>
      <c r="CW7" s="117"/>
      <c r="CX7" s="117"/>
      <c r="CY7" s="117"/>
      <c r="CZ7" s="117"/>
    </row>
    <row r="8" spans="1:104" s="5" customFormat="1" ht="12" hidden="1" x14ac:dyDescent="0.2">
      <c r="A8" s="4"/>
      <c r="B8" s="6" t="s">
        <v>7</v>
      </c>
      <c r="C8" s="175"/>
      <c r="D8" s="140"/>
      <c r="E8" s="140"/>
      <c r="F8" s="140"/>
      <c r="G8" s="140"/>
      <c r="H8" s="140"/>
      <c r="I8" s="140"/>
      <c r="J8" s="140"/>
      <c r="R8" s="117"/>
      <c r="S8" s="117"/>
      <c r="T8" s="117"/>
      <c r="U8" s="117"/>
      <c r="V8" s="117"/>
      <c r="W8" s="117"/>
      <c r="X8" s="117"/>
      <c r="Y8" s="117"/>
      <c r="Z8" s="117"/>
      <c r="AA8" s="117"/>
      <c r="AB8" s="117"/>
      <c r="AC8" s="117"/>
      <c r="AD8" s="117"/>
      <c r="AE8" s="117"/>
      <c r="AF8" s="117"/>
      <c r="AG8" s="117"/>
      <c r="AH8" s="117"/>
      <c r="AI8" s="117"/>
      <c r="AJ8" s="117"/>
      <c r="AK8" s="117"/>
      <c r="AL8" s="117"/>
      <c r="AM8" s="117"/>
      <c r="AN8" s="117"/>
      <c r="AO8" s="117"/>
      <c r="AP8" s="117"/>
      <c r="AQ8" s="117"/>
      <c r="AR8" s="117"/>
      <c r="AS8" s="117"/>
      <c r="AT8" s="117"/>
      <c r="AU8" s="117"/>
      <c r="AV8" s="117"/>
      <c r="AW8" s="117"/>
      <c r="AX8" s="117"/>
      <c r="AY8" s="117"/>
      <c r="AZ8" s="117"/>
      <c r="BA8" s="117"/>
      <c r="BB8" s="117"/>
      <c r="BC8" s="117"/>
      <c r="BD8" s="117"/>
      <c r="BE8" s="117"/>
      <c r="BF8" s="117"/>
      <c r="BG8" s="117"/>
      <c r="BH8" s="117"/>
      <c r="BI8" s="117"/>
      <c r="BJ8" s="117"/>
      <c r="BK8" s="117"/>
      <c r="BL8" s="117"/>
      <c r="BM8" s="117"/>
      <c r="BN8" s="117"/>
      <c r="BO8" s="117"/>
      <c r="BP8" s="117"/>
      <c r="BQ8" s="117"/>
      <c r="BR8" s="117"/>
      <c r="BS8" s="117"/>
      <c r="BT8" s="117"/>
      <c r="BU8" s="117"/>
      <c r="BV8" s="117"/>
      <c r="BW8" s="117"/>
      <c r="BX8" s="117"/>
      <c r="BY8" s="117"/>
      <c r="BZ8" s="117"/>
      <c r="CA8" s="117"/>
      <c r="CB8" s="117"/>
      <c r="CC8" s="117"/>
      <c r="CD8" s="117"/>
      <c r="CE8" s="117"/>
      <c r="CF8" s="117"/>
      <c r="CG8" s="117"/>
      <c r="CH8" s="117"/>
      <c r="CI8" s="117"/>
      <c r="CJ8" s="117"/>
      <c r="CK8" s="117"/>
      <c r="CL8" s="117"/>
      <c r="CM8" s="117"/>
      <c r="CN8" s="117"/>
      <c r="CO8" s="117"/>
      <c r="CP8" s="117"/>
      <c r="CQ8" s="117"/>
      <c r="CR8" s="117"/>
      <c r="CS8" s="117"/>
      <c r="CT8" s="117"/>
      <c r="CU8" s="117"/>
      <c r="CV8" s="117"/>
      <c r="CW8" s="117"/>
      <c r="CX8" s="117"/>
      <c r="CY8" s="117"/>
      <c r="CZ8" s="117"/>
    </row>
    <row r="9" spans="1:104" hidden="1" x14ac:dyDescent="0.25">
      <c r="A9" s="2" t="s">
        <v>4</v>
      </c>
      <c r="B9" s="3" t="s">
        <v>5</v>
      </c>
      <c r="C9" s="173">
        <v>0.13500000000000001</v>
      </c>
      <c r="D9" s="125"/>
      <c r="E9" s="141"/>
      <c r="F9" s="141"/>
      <c r="G9" s="141"/>
      <c r="H9" s="141"/>
      <c r="I9" s="141"/>
      <c r="J9" s="141"/>
      <c r="R9" s="116"/>
      <c r="S9" s="116"/>
      <c r="T9" s="116"/>
      <c r="U9" s="116"/>
      <c r="V9" s="116"/>
      <c r="W9" s="116"/>
      <c r="X9" s="116"/>
      <c r="Y9" s="116"/>
      <c r="Z9" s="116"/>
      <c r="AA9" s="116"/>
      <c r="AB9" s="116"/>
      <c r="AC9" s="116"/>
      <c r="AD9" s="116"/>
      <c r="AE9" s="116"/>
      <c r="AF9" s="116"/>
      <c r="AG9" s="116"/>
      <c r="AH9" s="116"/>
      <c r="AI9" s="116"/>
      <c r="AJ9" s="116"/>
      <c r="AK9" s="116"/>
      <c r="AL9" s="116"/>
      <c r="AM9" s="116"/>
      <c r="AN9" s="116"/>
      <c r="AO9" s="116"/>
      <c r="AP9" s="116"/>
      <c r="AQ9" s="116"/>
      <c r="AR9" s="116"/>
      <c r="AS9" s="116"/>
      <c r="AT9" s="116"/>
      <c r="AU9" s="116"/>
      <c r="AV9" s="116"/>
      <c r="AW9" s="116"/>
      <c r="AX9" s="116"/>
      <c r="AY9" s="116"/>
      <c r="AZ9" s="116"/>
      <c r="BA9" s="116"/>
      <c r="BB9" s="116"/>
      <c r="BC9" s="116"/>
      <c r="BD9" s="116"/>
      <c r="BE9" s="116"/>
      <c r="BF9" s="116"/>
      <c r="BG9" s="116"/>
      <c r="BH9" s="116"/>
      <c r="BI9" s="116"/>
      <c r="BJ9" s="116"/>
      <c r="BK9" s="116"/>
      <c r="BL9" s="116"/>
      <c r="BM9" s="116"/>
      <c r="BN9" s="116"/>
      <c r="BO9" s="116"/>
      <c r="BP9" s="116"/>
      <c r="BQ9" s="116"/>
      <c r="BR9" s="116"/>
      <c r="BS9" s="116"/>
      <c r="BT9" s="116"/>
      <c r="BU9" s="116"/>
      <c r="BV9" s="116"/>
      <c r="BW9" s="116"/>
      <c r="BX9" s="116"/>
      <c r="BY9" s="116"/>
      <c r="BZ9" s="116"/>
      <c r="CA9" s="116"/>
      <c r="CB9" s="116"/>
      <c r="CC9" s="116"/>
      <c r="CD9" s="116"/>
      <c r="CE9" s="116"/>
      <c r="CF9" s="116"/>
      <c r="CG9" s="116"/>
      <c r="CH9" s="116"/>
      <c r="CI9" s="116"/>
      <c r="CJ9" s="116"/>
      <c r="CK9" s="116"/>
      <c r="CL9" s="116"/>
      <c r="CM9" s="116"/>
      <c r="CN9" s="116"/>
      <c r="CO9" s="116"/>
      <c r="CP9" s="116"/>
      <c r="CQ9" s="116"/>
      <c r="CR9" s="116"/>
      <c r="CS9" s="116"/>
      <c r="CT9" s="116"/>
      <c r="CU9" s="116"/>
      <c r="CV9" s="116"/>
      <c r="CW9" s="116"/>
      <c r="CX9" s="116"/>
      <c r="CY9" s="116"/>
      <c r="CZ9" s="116"/>
    </row>
    <row r="10" spans="1:104" s="5" customFormat="1" ht="12" hidden="1" x14ac:dyDescent="0.2">
      <c r="A10" s="4"/>
      <c r="B10" s="6" t="s">
        <v>6</v>
      </c>
      <c r="C10" s="175"/>
      <c r="D10" s="126"/>
      <c r="E10" s="139">
        <v>31</v>
      </c>
      <c r="F10" s="139">
        <v>31</v>
      </c>
      <c r="G10" s="139">
        <v>31</v>
      </c>
      <c r="H10" s="139">
        <v>31</v>
      </c>
      <c r="I10" s="139">
        <v>31</v>
      </c>
      <c r="J10" s="139">
        <v>31</v>
      </c>
      <c r="R10" s="117"/>
      <c r="S10" s="117"/>
      <c r="T10" s="117"/>
      <c r="U10" s="117"/>
      <c r="V10" s="117"/>
      <c r="W10" s="117"/>
      <c r="X10" s="117"/>
      <c r="Y10" s="117"/>
      <c r="Z10" s="117"/>
      <c r="AA10" s="117"/>
      <c r="AB10" s="117"/>
      <c r="AC10" s="117"/>
      <c r="AD10" s="117"/>
      <c r="AE10" s="117"/>
      <c r="AF10" s="117"/>
      <c r="AG10" s="117"/>
      <c r="AH10" s="117"/>
      <c r="AI10" s="117"/>
      <c r="AJ10" s="117"/>
      <c r="AK10" s="117"/>
      <c r="AL10" s="117"/>
      <c r="AM10" s="117"/>
      <c r="AN10" s="117"/>
      <c r="AO10" s="117"/>
      <c r="AP10" s="117"/>
      <c r="AQ10" s="117"/>
      <c r="AR10" s="117"/>
      <c r="AS10" s="117"/>
      <c r="AT10" s="117"/>
      <c r="AU10" s="117"/>
      <c r="AV10" s="117"/>
      <c r="AW10" s="117"/>
      <c r="AX10" s="117"/>
      <c r="AY10" s="117"/>
      <c r="AZ10" s="117"/>
      <c r="BA10" s="117"/>
      <c r="BB10" s="117"/>
      <c r="BC10" s="117"/>
      <c r="BD10" s="117"/>
      <c r="BE10" s="117"/>
      <c r="BF10" s="117"/>
      <c r="BG10" s="117"/>
      <c r="BH10" s="117"/>
      <c r="BI10" s="117"/>
      <c r="BJ10" s="117"/>
      <c r="BK10" s="117"/>
      <c r="BL10" s="117"/>
      <c r="BM10" s="117"/>
      <c r="BN10" s="117"/>
      <c r="BO10" s="117"/>
      <c r="BP10" s="117"/>
      <c r="BQ10" s="117"/>
      <c r="BR10" s="117"/>
      <c r="BS10" s="117"/>
      <c r="BT10" s="117"/>
      <c r="BU10" s="117"/>
      <c r="BV10" s="117"/>
      <c r="BW10" s="117"/>
      <c r="BX10" s="117"/>
      <c r="BY10" s="117"/>
      <c r="BZ10" s="117"/>
      <c r="CA10" s="117"/>
      <c r="CB10" s="117"/>
      <c r="CC10" s="117"/>
      <c r="CD10" s="117"/>
      <c r="CE10" s="117"/>
      <c r="CF10" s="117"/>
      <c r="CG10" s="117"/>
      <c r="CH10" s="117"/>
      <c r="CI10" s="117"/>
      <c r="CJ10" s="117"/>
      <c r="CK10" s="117"/>
      <c r="CL10" s="117"/>
      <c r="CM10" s="117"/>
      <c r="CN10" s="117"/>
      <c r="CO10" s="117"/>
      <c r="CP10" s="117"/>
      <c r="CQ10" s="117"/>
      <c r="CR10" s="117"/>
      <c r="CS10" s="117"/>
      <c r="CT10" s="117"/>
      <c r="CU10" s="117"/>
      <c r="CV10" s="117"/>
      <c r="CW10" s="117"/>
      <c r="CX10" s="117"/>
      <c r="CY10" s="117"/>
      <c r="CZ10" s="117"/>
    </row>
    <row r="11" spans="1:104" s="5" customFormat="1" ht="12" hidden="1" x14ac:dyDescent="0.2">
      <c r="A11" s="4"/>
      <c r="B11" s="6" t="s">
        <v>7</v>
      </c>
      <c r="C11" s="175"/>
      <c r="D11" s="126"/>
      <c r="E11" s="139">
        <v>500</v>
      </c>
      <c r="F11" s="139">
        <v>500</v>
      </c>
      <c r="G11" s="139">
        <v>500</v>
      </c>
      <c r="H11" s="139">
        <v>500</v>
      </c>
      <c r="I11" s="139">
        <v>500</v>
      </c>
      <c r="J11" s="139">
        <v>500</v>
      </c>
      <c r="R11" s="117"/>
      <c r="S11" s="117"/>
      <c r="T11" s="117"/>
      <c r="U11" s="117"/>
      <c r="V11" s="117"/>
      <c r="W11" s="117"/>
      <c r="X11" s="117"/>
      <c r="Y11" s="117"/>
      <c r="Z11" s="117"/>
      <c r="AA11" s="117"/>
      <c r="AB11" s="117"/>
      <c r="AC11" s="117"/>
      <c r="AD11" s="117"/>
      <c r="AE11" s="117"/>
      <c r="AF11" s="117"/>
      <c r="AG11" s="117"/>
      <c r="AH11" s="117"/>
      <c r="AI11" s="117"/>
      <c r="AJ11" s="117"/>
      <c r="AK11" s="117"/>
      <c r="AL11" s="117"/>
      <c r="AM11" s="117"/>
      <c r="AN11" s="117"/>
      <c r="AO11" s="117"/>
      <c r="AP11" s="117"/>
      <c r="AQ11" s="117"/>
      <c r="AR11" s="117"/>
      <c r="AS11" s="117"/>
      <c r="AT11" s="117"/>
      <c r="AU11" s="117"/>
      <c r="AV11" s="117"/>
      <c r="AW11" s="117"/>
      <c r="AX11" s="117"/>
      <c r="AY11" s="117"/>
      <c r="AZ11" s="117"/>
      <c r="BA11" s="117"/>
      <c r="BB11" s="117"/>
      <c r="BC11" s="117"/>
      <c r="BD11" s="117"/>
      <c r="BE11" s="117"/>
      <c r="BF11" s="117"/>
      <c r="BG11" s="117"/>
      <c r="BH11" s="117"/>
      <c r="BI11" s="117"/>
      <c r="BJ11" s="117"/>
      <c r="BK11" s="117"/>
      <c r="BL11" s="117"/>
      <c r="BM11" s="117"/>
      <c r="BN11" s="117"/>
      <c r="BO11" s="117"/>
      <c r="BP11" s="117"/>
      <c r="BQ11" s="117"/>
      <c r="BR11" s="117"/>
      <c r="BS11" s="117"/>
      <c r="BT11" s="117"/>
      <c r="BU11" s="117"/>
      <c r="BV11" s="117"/>
      <c r="BW11" s="117"/>
      <c r="BX11" s="117"/>
      <c r="BY11" s="117"/>
      <c r="BZ11" s="117"/>
      <c r="CA11" s="117"/>
      <c r="CB11" s="117"/>
      <c r="CC11" s="117"/>
      <c r="CD11" s="117"/>
      <c r="CE11" s="117"/>
      <c r="CF11" s="117"/>
      <c r="CG11" s="117"/>
      <c r="CH11" s="117"/>
      <c r="CI11" s="117"/>
      <c r="CJ11" s="117"/>
      <c r="CK11" s="117"/>
      <c r="CL11" s="117"/>
      <c r="CM11" s="117"/>
      <c r="CN11" s="117"/>
      <c r="CO11" s="117"/>
      <c r="CP11" s="117"/>
      <c r="CQ11" s="117"/>
      <c r="CR11" s="117"/>
      <c r="CS11" s="117"/>
      <c r="CT11" s="117"/>
      <c r="CU11" s="117"/>
      <c r="CV11" s="117"/>
      <c r="CW11" s="117"/>
      <c r="CX11" s="117"/>
      <c r="CY11" s="117"/>
      <c r="CZ11" s="117"/>
    </row>
    <row r="12" spans="1:104" hidden="1" x14ac:dyDescent="0.25">
      <c r="A12" s="2" t="s">
        <v>4</v>
      </c>
      <c r="B12" s="3" t="s">
        <v>8</v>
      </c>
      <c r="C12" s="173">
        <v>0.255</v>
      </c>
      <c r="D12" s="127"/>
      <c r="E12" s="137"/>
      <c r="F12" s="137"/>
      <c r="G12" s="137"/>
      <c r="H12" s="137"/>
      <c r="I12" s="137"/>
      <c r="J12" s="137"/>
      <c r="R12" s="116"/>
      <c r="S12" s="116"/>
      <c r="T12" s="116"/>
      <c r="U12" s="116"/>
      <c r="V12" s="116"/>
      <c r="W12" s="116"/>
      <c r="X12" s="116"/>
      <c r="Y12" s="116"/>
      <c r="Z12" s="116"/>
      <c r="AA12" s="116"/>
      <c r="AB12" s="116"/>
      <c r="AC12" s="116"/>
      <c r="AD12" s="116"/>
      <c r="AE12" s="116"/>
      <c r="AF12" s="116"/>
      <c r="AG12" s="116"/>
      <c r="AH12" s="116"/>
      <c r="AI12" s="116"/>
      <c r="AJ12" s="116"/>
      <c r="AK12" s="116"/>
      <c r="AL12" s="116"/>
      <c r="AM12" s="116"/>
      <c r="AN12" s="116"/>
      <c r="AO12" s="116"/>
      <c r="AP12" s="116"/>
      <c r="AQ12" s="116"/>
      <c r="AR12" s="116"/>
      <c r="AS12" s="116"/>
      <c r="AT12" s="116"/>
      <c r="AU12" s="116"/>
      <c r="AV12" s="116"/>
      <c r="AW12" s="116"/>
      <c r="AX12" s="116"/>
      <c r="AY12" s="116"/>
      <c r="AZ12" s="116"/>
      <c r="BA12" s="116"/>
      <c r="BB12" s="116"/>
      <c r="BC12" s="116"/>
      <c r="BD12" s="116"/>
      <c r="BE12" s="116"/>
      <c r="BF12" s="116"/>
      <c r="BG12" s="116"/>
      <c r="BH12" s="116"/>
      <c r="BI12" s="116"/>
      <c r="BJ12" s="116"/>
      <c r="BK12" s="116"/>
      <c r="BL12" s="116"/>
      <c r="BM12" s="116"/>
      <c r="BN12" s="116"/>
      <c r="BO12" s="116"/>
      <c r="BP12" s="116"/>
      <c r="BQ12" s="116"/>
      <c r="BR12" s="116"/>
      <c r="BS12" s="116"/>
      <c r="BT12" s="116"/>
      <c r="BU12" s="116"/>
      <c r="BV12" s="116"/>
      <c r="BW12" s="116"/>
      <c r="BX12" s="116"/>
      <c r="BY12" s="116"/>
      <c r="BZ12" s="116"/>
      <c r="CA12" s="116"/>
      <c r="CB12" s="116"/>
      <c r="CC12" s="116"/>
      <c r="CD12" s="116"/>
      <c r="CE12" s="116"/>
      <c r="CF12" s="116"/>
      <c r="CG12" s="116"/>
      <c r="CH12" s="116"/>
      <c r="CI12" s="116"/>
      <c r="CJ12" s="116"/>
      <c r="CK12" s="116"/>
      <c r="CL12" s="116"/>
      <c r="CM12" s="116"/>
      <c r="CN12" s="116"/>
      <c r="CO12" s="116"/>
      <c r="CP12" s="116"/>
      <c r="CQ12" s="116"/>
      <c r="CR12" s="116"/>
      <c r="CS12" s="116"/>
      <c r="CT12" s="116"/>
      <c r="CU12" s="116"/>
      <c r="CV12" s="116"/>
      <c r="CW12" s="116"/>
      <c r="CX12" s="116"/>
      <c r="CY12" s="116"/>
      <c r="CZ12" s="116"/>
    </row>
    <row r="13" spans="1:104" ht="15" hidden="1" customHeight="1" x14ac:dyDescent="0.25">
      <c r="A13" s="2" t="s">
        <v>4</v>
      </c>
      <c r="B13" s="7" t="s">
        <v>9</v>
      </c>
      <c r="C13" s="176">
        <v>0</v>
      </c>
      <c r="D13" s="127"/>
      <c r="E13" s="137">
        <f t="shared" ref="E13:J13" si="2">E7*E14</f>
        <v>0</v>
      </c>
      <c r="F13" s="137">
        <f t="shared" si="2"/>
        <v>0</v>
      </c>
      <c r="G13" s="137">
        <f t="shared" si="2"/>
        <v>0</v>
      </c>
      <c r="H13" s="137">
        <f t="shared" si="2"/>
        <v>0</v>
      </c>
      <c r="I13" s="137">
        <f t="shared" si="2"/>
        <v>0</v>
      </c>
      <c r="J13" s="137">
        <f t="shared" si="2"/>
        <v>0</v>
      </c>
      <c r="R13" s="116"/>
      <c r="S13" s="116"/>
      <c r="T13" s="116"/>
      <c r="U13" s="116"/>
      <c r="V13" s="116"/>
      <c r="W13" s="116"/>
      <c r="X13" s="116"/>
      <c r="Y13" s="116"/>
      <c r="Z13" s="116"/>
      <c r="AA13" s="116"/>
      <c r="AB13" s="116"/>
      <c r="AC13" s="116"/>
      <c r="AD13" s="116"/>
      <c r="AE13" s="116"/>
      <c r="AF13" s="116"/>
      <c r="AG13" s="116"/>
      <c r="AH13" s="116"/>
      <c r="AI13" s="116"/>
      <c r="AJ13" s="116"/>
      <c r="AK13" s="116"/>
      <c r="AL13" s="116"/>
      <c r="AM13" s="116"/>
      <c r="AN13" s="116"/>
      <c r="AO13" s="116"/>
      <c r="AP13" s="116"/>
      <c r="AQ13" s="116"/>
      <c r="AR13" s="116"/>
      <c r="AS13" s="116"/>
      <c r="AT13" s="116"/>
      <c r="AU13" s="116"/>
      <c r="AV13" s="116"/>
      <c r="AW13" s="116"/>
      <c r="AX13" s="116"/>
      <c r="AY13" s="116"/>
      <c r="AZ13" s="116"/>
      <c r="BA13" s="116"/>
      <c r="BB13" s="116"/>
      <c r="BC13" s="116"/>
      <c r="BD13" s="116"/>
      <c r="BE13" s="116"/>
      <c r="BF13" s="116"/>
      <c r="BG13" s="116"/>
      <c r="BH13" s="116"/>
      <c r="BI13" s="116"/>
      <c r="BJ13" s="116"/>
      <c r="BK13" s="116"/>
      <c r="BL13" s="116"/>
      <c r="BM13" s="116"/>
      <c r="BN13" s="116"/>
      <c r="BO13" s="116"/>
      <c r="BP13" s="116"/>
      <c r="BQ13" s="116"/>
      <c r="BR13" s="116"/>
      <c r="BS13" s="116"/>
      <c r="BT13" s="116"/>
      <c r="BU13" s="116"/>
      <c r="BV13" s="116"/>
      <c r="BW13" s="116"/>
      <c r="BX13" s="116"/>
      <c r="BY13" s="116"/>
      <c r="BZ13" s="116"/>
      <c r="CA13" s="116"/>
      <c r="CB13" s="116"/>
      <c r="CC13" s="116"/>
      <c r="CD13" s="116"/>
      <c r="CE13" s="116"/>
      <c r="CF13" s="116"/>
      <c r="CG13" s="116"/>
      <c r="CH13" s="116"/>
      <c r="CI13" s="116"/>
      <c r="CJ13" s="116"/>
      <c r="CK13" s="116"/>
      <c r="CL13" s="116"/>
      <c r="CM13" s="116"/>
      <c r="CN13" s="116"/>
      <c r="CO13" s="116"/>
      <c r="CP13" s="116"/>
      <c r="CQ13" s="116"/>
      <c r="CR13" s="116"/>
      <c r="CS13" s="116"/>
      <c r="CT13" s="116"/>
      <c r="CU13" s="116"/>
      <c r="CV13" s="116"/>
      <c r="CW13" s="116"/>
      <c r="CX13" s="116"/>
      <c r="CY13" s="116"/>
      <c r="CZ13" s="116"/>
    </row>
    <row r="14" spans="1:104" ht="15" hidden="1" customHeight="1" x14ac:dyDescent="0.25">
      <c r="B14" s="76" t="s">
        <v>10</v>
      </c>
      <c r="C14" s="173">
        <v>0</v>
      </c>
      <c r="D14" s="103"/>
      <c r="E14" s="157">
        <v>7.1999999999999995E-2</v>
      </c>
      <c r="F14" s="157">
        <v>7.1999999999999995E-2</v>
      </c>
      <c r="G14" s="157">
        <v>7.1999999999999995E-2</v>
      </c>
      <c r="H14" s="157">
        <v>7.1999999999999995E-2</v>
      </c>
      <c r="I14" s="157">
        <v>7.1999999999999995E-2</v>
      </c>
      <c r="J14" s="157">
        <v>7.1999999999999995E-2</v>
      </c>
      <c r="R14" s="116"/>
      <c r="S14" s="116"/>
      <c r="T14" s="116"/>
      <c r="U14" s="116"/>
      <c r="V14" s="116"/>
      <c r="W14" s="116"/>
      <c r="X14" s="116"/>
      <c r="Y14" s="116"/>
      <c r="Z14" s="116"/>
      <c r="AA14" s="116"/>
      <c r="AB14" s="116"/>
      <c r="AC14" s="116"/>
      <c r="AD14" s="116"/>
      <c r="AE14" s="116"/>
      <c r="AF14" s="116"/>
      <c r="AG14" s="116"/>
      <c r="AH14" s="116"/>
      <c r="AI14" s="116"/>
      <c r="AJ14" s="116"/>
      <c r="AK14" s="116"/>
      <c r="AL14" s="116"/>
      <c r="AM14" s="116"/>
      <c r="AN14" s="116"/>
      <c r="AO14" s="116"/>
      <c r="AP14" s="116"/>
      <c r="AQ14" s="116"/>
      <c r="AR14" s="116"/>
      <c r="AS14" s="116"/>
      <c r="AT14" s="116"/>
      <c r="AU14" s="116"/>
      <c r="AV14" s="116"/>
      <c r="AW14" s="116"/>
      <c r="AX14" s="116"/>
      <c r="AY14" s="116"/>
      <c r="AZ14" s="116"/>
      <c r="BA14" s="116"/>
      <c r="BB14" s="116"/>
      <c r="BC14" s="116"/>
      <c r="BD14" s="116"/>
      <c r="BE14" s="116"/>
      <c r="BF14" s="116"/>
      <c r="BG14" s="116"/>
      <c r="BH14" s="116"/>
      <c r="BI14" s="116"/>
      <c r="BJ14" s="116"/>
      <c r="BK14" s="116"/>
      <c r="BL14" s="116"/>
      <c r="BM14" s="116"/>
      <c r="BN14" s="116"/>
      <c r="BO14" s="116"/>
      <c r="BP14" s="116"/>
      <c r="BQ14" s="116"/>
      <c r="BR14" s="116"/>
      <c r="BS14" s="116"/>
      <c r="BT14" s="116"/>
      <c r="BU14" s="116"/>
      <c r="BV14" s="116"/>
      <c r="BW14" s="116"/>
      <c r="BX14" s="116"/>
      <c r="BY14" s="116"/>
      <c r="BZ14" s="116"/>
      <c r="CA14" s="116"/>
      <c r="CB14" s="116"/>
      <c r="CC14" s="116"/>
      <c r="CD14" s="116"/>
      <c r="CE14" s="116"/>
      <c r="CF14" s="116"/>
      <c r="CG14" s="116"/>
      <c r="CH14" s="116"/>
      <c r="CI14" s="116"/>
      <c r="CJ14" s="116"/>
      <c r="CK14" s="116"/>
      <c r="CL14" s="116"/>
      <c r="CM14" s="116"/>
      <c r="CN14" s="116"/>
      <c r="CO14" s="116"/>
      <c r="CP14" s="116"/>
      <c r="CQ14" s="116"/>
      <c r="CR14" s="116"/>
      <c r="CS14" s="116"/>
      <c r="CT14" s="116"/>
      <c r="CU14" s="116"/>
      <c r="CV14" s="116"/>
      <c r="CW14" s="116"/>
      <c r="CX14" s="116"/>
      <c r="CY14" s="116"/>
      <c r="CZ14" s="116"/>
    </row>
    <row r="15" spans="1:104" x14ac:dyDescent="0.25">
      <c r="A15" s="52"/>
      <c r="C15" s="177"/>
      <c r="R15" s="116"/>
      <c r="S15" s="116"/>
      <c r="T15" s="116"/>
      <c r="U15" s="116"/>
      <c r="V15" s="116"/>
      <c r="W15" s="116"/>
      <c r="X15" s="116"/>
      <c r="Y15" s="116"/>
      <c r="Z15" s="116"/>
      <c r="AA15" s="116"/>
      <c r="AB15" s="116"/>
      <c r="AC15" s="116"/>
      <c r="AD15" s="116"/>
      <c r="AE15" s="116"/>
      <c r="AF15" s="116"/>
      <c r="AG15" s="116"/>
      <c r="AH15" s="116"/>
      <c r="AI15" s="116"/>
      <c r="AJ15" s="116"/>
      <c r="AK15" s="116"/>
      <c r="AL15" s="116"/>
      <c r="AM15" s="116"/>
      <c r="AN15" s="116"/>
      <c r="AO15" s="116"/>
      <c r="AP15" s="116"/>
      <c r="AQ15" s="116"/>
      <c r="AR15" s="116"/>
      <c r="AS15" s="116"/>
      <c r="AT15" s="116"/>
      <c r="AU15" s="116"/>
      <c r="AV15" s="116"/>
      <c r="AW15" s="116"/>
      <c r="AX15" s="116"/>
      <c r="AY15" s="116"/>
      <c r="AZ15" s="116"/>
      <c r="BA15" s="116"/>
      <c r="BB15" s="116"/>
      <c r="BC15" s="116"/>
      <c r="BD15" s="116"/>
      <c r="BE15" s="116"/>
      <c r="BF15" s="116"/>
      <c r="BG15" s="116"/>
      <c r="BH15" s="116"/>
      <c r="BI15" s="116"/>
      <c r="BJ15" s="116"/>
      <c r="BK15" s="116"/>
      <c r="BL15" s="116"/>
      <c r="BM15" s="116"/>
      <c r="BN15" s="116"/>
      <c r="BO15" s="116"/>
      <c r="BP15" s="116"/>
      <c r="BQ15" s="116"/>
      <c r="BR15" s="116"/>
      <c r="BS15" s="116"/>
      <c r="BT15" s="116"/>
      <c r="BU15" s="116"/>
      <c r="BV15" s="116"/>
      <c r="BW15" s="116"/>
      <c r="BX15" s="116"/>
      <c r="BY15" s="116"/>
      <c r="BZ15" s="116"/>
      <c r="CA15" s="116"/>
      <c r="CB15" s="116"/>
      <c r="CC15" s="116"/>
      <c r="CD15" s="116"/>
      <c r="CE15" s="116"/>
      <c r="CF15" s="116"/>
      <c r="CG15" s="116"/>
      <c r="CH15" s="116"/>
      <c r="CI15" s="116"/>
      <c r="CJ15" s="116"/>
      <c r="CK15" s="116"/>
      <c r="CL15" s="116"/>
      <c r="CM15" s="116"/>
      <c r="CN15" s="116"/>
      <c r="CO15" s="116"/>
      <c r="CP15" s="116"/>
      <c r="CQ15" s="116"/>
      <c r="CR15" s="116"/>
      <c r="CS15" s="116"/>
      <c r="CT15" s="116"/>
      <c r="CU15" s="116"/>
      <c r="CV15" s="116"/>
      <c r="CW15" s="116"/>
      <c r="CX15" s="116"/>
      <c r="CY15" s="116"/>
      <c r="CZ15" s="116"/>
    </row>
    <row r="16" spans="1:104" s="19" customFormat="1" ht="14.25" customHeight="1" x14ac:dyDescent="0.25">
      <c r="A16" s="60" t="s">
        <v>11</v>
      </c>
      <c r="B16" s="61"/>
      <c r="C16" s="178"/>
      <c r="D16" s="212"/>
      <c r="E16" s="213"/>
      <c r="F16" s="213"/>
      <c r="G16" s="213"/>
      <c r="H16" s="213"/>
      <c r="I16" s="213"/>
      <c r="J16" s="213"/>
      <c r="K16"/>
      <c r="L16"/>
      <c r="M16"/>
      <c r="N16"/>
      <c r="O16"/>
      <c r="P16"/>
      <c r="Q16"/>
      <c r="R16" s="116"/>
      <c r="S16" s="116"/>
      <c r="T16" s="116"/>
      <c r="U16" s="116"/>
      <c r="V16" s="116"/>
      <c r="W16" s="116"/>
      <c r="X16" s="116"/>
      <c r="Y16" s="116"/>
      <c r="Z16" s="116"/>
      <c r="AA16" s="116"/>
      <c r="AB16" s="116"/>
      <c r="AC16" s="116"/>
      <c r="AD16" s="116"/>
      <c r="AE16" s="116"/>
      <c r="AF16" s="116"/>
      <c r="AG16" s="116"/>
      <c r="AH16" s="116"/>
      <c r="AI16" s="116"/>
      <c r="AJ16" s="116"/>
      <c r="AK16" s="116"/>
      <c r="AL16" s="116"/>
      <c r="AM16" s="116"/>
      <c r="AN16" s="116"/>
      <c r="AO16" s="116"/>
      <c r="AP16" s="116"/>
      <c r="AQ16" s="116"/>
      <c r="AR16" s="116"/>
      <c r="AS16" s="116"/>
      <c r="AT16" s="116"/>
      <c r="AU16" s="116"/>
      <c r="AV16" s="116"/>
      <c r="AW16" s="116"/>
      <c r="AX16" s="116"/>
      <c r="AY16" s="116"/>
      <c r="AZ16" s="116"/>
      <c r="BA16" s="116"/>
      <c r="BB16" s="116"/>
      <c r="BC16" s="116"/>
      <c r="BD16" s="116"/>
      <c r="BE16" s="116"/>
      <c r="BF16" s="116"/>
      <c r="BG16" s="116"/>
      <c r="BH16" s="116"/>
      <c r="BI16" s="116"/>
      <c r="BJ16" s="116"/>
      <c r="BK16" s="116"/>
      <c r="BL16" s="116"/>
      <c r="BM16" s="116"/>
      <c r="BN16" s="116"/>
      <c r="BO16" s="116"/>
      <c r="BP16" s="116"/>
      <c r="BQ16" s="116"/>
      <c r="BR16" s="116"/>
      <c r="BS16" s="116"/>
      <c r="BT16" s="116"/>
      <c r="BU16" s="116"/>
      <c r="BV16" s="116"/>
      <c r="BW16" s="116"/>
      <c r="BX16" s="116"/>
      <c r="BY16" s="116"/>
      <c r="BZ16" s="116"/>
      <c r="CA16" s="116"/>
      <c r="CB16" s="116"/>
      <c r="CC16" s="116"/>
      <c r="CD16" s="116"/>
      <c r="CE16" s="116"/>
      <c r="CF16" s="116"/>
      <c r="CG16" s="116"/>
      <c r="CH16" s="116"/>
      <c r="CI16" s="116"/>
      <c r="CJ16" s="116"/>
      <c r="CK16" s="116"/>
      <c r="CL16" s="116"/>
      <c r="CM16" s="116"/>
      <c r="CN16" s="116"/>
      <c r="CO16" s="116"/>
      <c r="CP16" s="116"/>
      <c r="CQ16" s="116"/>
      <c r="CR16" s="116"/>
      <c r="CS16" s="116"/>
      <c r="CT16" s="116"/>
      <c r="CU16" s="116"/>
      <c r="CV16" s="116"/>
      <c r="CW16" s="116"/>
      <c r="CX16" s="116"/>
      <c r="CY16" s="116"/>
      <c r="CZ16" s="116"/>
    </row>
    <row r="17" spans="1:104" ht="14.25" customHeight="1" x14ac:dyDescent="0.25">
      <c r="A17" s="2" t="s">
        <v>4</v>
      </c>
      <c r="B17" s="7" t="s">
        <v>70</v>
      </c>
      <c r="C17" s="208">
        <v>0.13500000000000001</v>
      </c>
      <c r="D17" s="215">
        <f>D18*D19*D20</f>
        <v>112200.00000000001</v>
      </c>
      <c r="E17" s="215">
        <f t="shared" ref="E17:J17" si="3">E18*E19*E20</f>
        <v>112200.00000000001</v>
      </c>
      <c r="F17" s="215">
        <f t="shared" si="3"/>
        <v>112200.00000000001</v>
      </c>
      <c r="G17" s="215">
        <f t="shared" si="3"/>
        <v>112200.00000000001</v>
      </c>
      <c r="H17" s="215">
        <f t="shared" si="3"/>
        <v>97200</v>
      </c>
      <c r="I17" s="215">
        <f t="shared" si="3"/>
        <v>118800</v>
      </c>
      <c r="J17" s="215">
        <f t="shared" si="3"/>
        <v>118800</v>
      </c>
      <c r="R17" s="116"/>
      <c r="S17" s="116"/>
      <c r="T17" s="116"/>
      <c r="U17" s="116"/>
      <c r="V17" s="116"/>
      <c r="W17" s="116"/>
      <c r="X17" s="116"/>
      <c r="Y17" s="116"/>
      <c r="Z17" s="116"/>
      <c r="AA17" s="116"/>
      <c r="AB17" s="116"/>
      <c r="AC17" s="116"/>
      <c r="AD17" s="116"/>
      <c r="AE17" s="116"/>
      <c r="AF17" s="116"/>
      <c r="AG17" s="116"/>
      <c r="AH17" s="116"/>
      <c r="AI17" s="116"/>
      <c r="AJ17" s="116"/>
      <c r="AK17" s="116"/>
      <c r="AL17" s="116"/>
      <c r="AM17" s="116"/>
      <c r="AN17" s="116"/>
      <c r="AO17" s="116"/>
      <c r="AP17" s="116"/>
      <c r="AQ17" s="116"/>
      <c r="AR17" s="116"/>
      <c r="AS17" s="116"/>
      <c r="AT17" s="116"/>
      <c r="AU17" s="116"/>
      <c r="AV17" s="116"/>
      <c r="AW17" s="116"/>
      <c r="AX17" s="116"/>
      <c r="AY17" s="116"/>
      <c r="AZ17" s="116"/>
      <c r="BA17" s="116"/>
      <c r="BB17" s="116"/>
      <c r="BC17" s="116"/>
      <c r="BD17" s="116"/>
      <c r="BE17" s="116"/>
      <c r="BF17" s="116"/>
      <c r="BG17" s="116"/>
      <c r="BH17" s="116"/>
      <c r="BI17" s="116"/>
      <c r="BJ17" s="116"/>
      <c r="BK17" s="116"/>
      <c r="BL17" s="116"/>
      <c r="BM17" s="116"/>
      <c r="BN17" s="116"/>
      <c r="BO17" s="116"/>
      <c r="BP17" s="116"/>
      <c r="BQ17" s="116"/>
      <c r="BR17" s="116"/>
      <c r="BS17" s="116"/>
      <c r="BT17" s="116"/>
      <c r="BU17" s="116"/>
      <c r="BV17" s="116"/>
      <c r="BW17" s="116"/>
      <c r="BX17" s="116"/>
      <c r="BY17" s="116"/>
      <c r="BZ17" s="116"/>
      <c r="CA17" s="116"/>
      <c r="CB17" s="116"/>
      <c r="CC17" s="116"/>
      <c r="CD17" s="116"/>
      <c r="CE17" s="116"/>
      <c r="CF17" s="116"/>
      <c r="CG17" s="116"/>
      <c r="CH17" s="116"/>
      <c r="CI17" s="116"/>
      <c r="CJ17" s="116"/>
      <c r="CK17" s="116"/>
      <c r="CL17" s="116"/>
      <c r="CM17" s="116"/>
      <c r="CN17" s="116"/>
      <c r="CO17" s="116"/>
      <c r="CP17" s="116"/>
      <c r="CQ17" s="116"/>
      <c r="CR17" s="116"/>
      <c r="CS17" s="116"/>
      <c r="CT17" s="116"/>
      <c r="CU17" s="116"/>
      <c r="CV17" s="116"/>
      <c r="CW17" s="116"/>
      <c r="CX17" s="116"/>
      <c r="CY17" s="116"/>
      <c r="CZ17" s="116"/>
    </row>
    <row r="18" spans="1:104" s="5" customFormat="1" ht="14.25" customHeight="1" x14ac:dyDescent="0.2">
      <c r="A18" s="4"/>
      <c r="B18" s="6" t="s">
        <v>72</v>
      </c>
      <c r="C18" s="175"/>
      <c r="D18" s="214">
        <v>5500</v>
      </c>
      <c r="E18" s="214">
        <v>5500</v>
      </c>
      <c r="F18" s="214">
        <v>5500</v>
      </c>
      <c r="G18" s="214">
        <v>5500</v>
      </c>
      <c r="H18" s="214">
        <v>4500</v>
      </c>
      <c r="I18" s="214">
        <v>5500</v>
      </c>
      <c r="J18" s="214">
        <v>5500</v>
      </c>
      <c r="K18" s="5" t="s">
        <v>123</v>
      </c>
      <c r="R18" s="117"/>
      <c r="S18" s="117"/>
      <c r="T18" s="117"/>
      <c r="U18" s="117"/>
      <c r="V18" s="117"/>
      <c r="W18" s="117"/>
      <c r="X18" s="117"/>
      <c r="Y18" s="117"/>
      <c r="Z18" s="117"/>
      <c r="AA18" s="117"/>
      <c r="AB18" s="117"/>
      <c r="AC18" s="117"/>
      <c r="AD18" s="117"/>
      <c r="AE18" s="117"/>
      <c r="AF18" s="117"/>
      <c r="AG18" s="117"/>
      <c r="AH18" s="117"/>
      <c r="AI18" s="117"/>
      <c r="AJ18" s="117"/>
      <c r="AK18" s="117"/>
      <c r="AL18" s="117"/>
      <c r="AM18" s="117"/>
      <c r="AN18" s="117"/>
      <c r="AO18" s="117"/>
      <c r="AP18" s="117"/>
      <c r="AQ18" s="117"/>
      <c r="AR18" s="117"/>
      <c r="AS18" s="117"/>
      <c r="AT18" s="117"/>
      <c r="AU18" s="117"/>
      <c r="AV18" s="117"/>
      <c r="AW18" s="117"/>
      <c r="AX18" s="117"/>
      <c r="AY18" s="117"/>
      <c r="AZ18" s="117"/>
      <c r="BA18" s="117"/>
      <c r="BB18" s="117"/>
      <c r="BC18" s="117"/>
      <c r="BD18" s="117"/>
      <c r="BE18" s="117"/>
      <c r="BF18" s="117"/>
      <c r="BG18" s="117"/>
      <c r="BH18" s="117"/>
      <c r="BI18" s="117"/>
      <c r="BJ18" s="117"/>
      <c r="BK18" s="117"/>
      <c r="BL18" s="117"/>
      <c r="BM18" s="117"/>
      <c r="BN18" s="117"/>
      <c r="BO18" s="117"/>
      <c r="BP18" s="117"/>
      <c r="BQ18" s="117"/>
      <c r="BR18" s="117"/>
      <c r="BS18" s="117"/>
      <c r="BT18" s="117"/>
      <c r="BU18" s="117"/>
      <c r="BV18" s="117"/>
      <c r="BW18" s="117"/>
      <c r="BX18" s="117"/>
      <c r="BY18" s="117"/>
      <c r="BZ18" s="117"/>
      <c r="CA18" s="117"/>
      <c r="CB18" s="117"/>
      <c r="CC18" s="117"/>
      <c r="CD18" s="117"/>
      <c r="CE18" s="117"/>
      <c r="CF18" s="117"/>
      <c r="CG18" s="117"/>
      <c r="CH18" s="117"/>
      <c r="CI18" s="117"/>
      <c r="CJ18" s="117"/>
      <c r="CK18" s="117"/>
      <c r="CL18" s="117"/>
      <c r="CM18" s="117"/>
      <c r="CN18" s="117"/>
      <c r="CO18" s="117"/>
      <c r="CP18" s="117"/>
      <c r="CQ18" s="117"/>
      <c r="CR18" s="117"/>
      <c r="CS18" s="117"/>
      <c r="CT18" s="117"/>
      <c r="CU18" s="117"/>
      <c r="CV18" s="117"/>
      <c r="CW18" s="117"/>
      <c r="CX18" s="117"/>
      <c r="CY18" s="117"/>
      <c r="CZ18" s="117"/>
    </row>
    <row r="19" spans="1:104" s="5" customFormat="1" ht="14.25" customHeight="1" x14ac:dyDescent="0.2">
      <c r="A19" s="4"/>
      <c r="B19" s="6" t="s">
        <v>68</v>
      </c>
      <c r="C19" s="175"/>
      <c r="D19" s="126">
        <v>120</v>
      </c>
      <c r="E19" s="126">
        <v>120</v>
      </c>
      <c r="F19" s="126">
        <v>120</v>
      </c>
      <c r="G19" s="126">
        <v>120</v>
      </c>
      <c r="H19" s="126">
        <v>120</v>
      </c>
      <c r="I19" s="126">
        <v>120</v>
      </c>
      <c r="J19" s="126">
        <v>120</v>
      </c>
      <c r="R19" s="117"/>
      <c r="S19" s="117"/>
      <c r="T19" s="117"/>
      <c r="U19" s="117"/>
      <c r="V19" s="117"/>
      <c r="W19" s="117"/>
      <c r="X19" s="117"/>
      <c r="Y19" s="117"/>
      <c r="Z19" s="117"/>
      <c r="AA19" s="117"/>
      <c r="AB19" s="117"/>
      <c r="AC19" s="117"/>
      <c r="AD19" s="117"/>
      <c r="AE19" s="117"/>
      <c r="AF19" s="117"/>
      <c r="AG19" s="117"/>
      <c r="AH19" s="117"/>
      <c r="AI19" s="117"/>
      <c r="AJ19" s="117"/>
      <c r="AK19" s="117"/>
      <c r="AL19" s="117"/>
      <c r="AM19" s="117"/>
      <c r="AN19" s="117"/>
      <c r="AO19" s="117"/>
      <c r="AP19" s="117"/>
      <c r="AQ19" s="117"/>
      <c r="AR19" s="117"/>
      <c r="AS19" s="117"/>
      <c r="AT19" s="117"/>
      <c r="AU19" s="117"/>
      <c r="AV19" s="117"/>
      <c r="AW19" s="117"/>
      <c r="AX19" s="117"/>
      <c r="AY19" s="117"/>
      <c r="AZ19" s="117"/>
      <c r="BA19" s="117"/>
      <c r="BB19" s="117"/>
      <c r="BC19" s="117"/>
      <c r="BD19" s="117"/>
      <c r="BE19" s="117"/>
      <c r="BF19" s="117"/>
      <c r="BG19" s="117"/>
      <c r="BH19" s="117"/>
      <c r="BI19" s="117"/>
      <c r="BJ19" s="117"/>
      <c r="BK19" s="117"/>
      <c r="BL19" s="117"/>
      <c r="BM19" s="117"/>
      <c r="BN19" s="117"/>
      <c r="BO19" s="117"/>
      <c r="BP19" s="117"/>
      <c r="BQ19" s="117"/>
      <c r="BR19" s="117"/>
      <c r="BS19" s="117"/>
      <c r="BT19" s="117"/>
      <c r="BU19" s="117"/>
      <c r="BV19" s="117"/>
      <c r="BW19" s="117"/>
      <c r="BX19" s="117"/>
      <c r="BY19" s="117"/>
      <c r="BZ19" s="117"/>
      <c r="CA19" s="117"/>
      <c r="CB19" s="117"/>
      <c r="CC19" s="117"/>
      <c r="CD19" s="117"/>
      <c r="CE19" s="117"/>
      <c r="CF19" s="117"/>
      <c r="CG19" s="117"/>
      <c r="CH19" s="117"/>
      <c r="CI19" s="117"/>
      <c r="CJ19" s="117"/>
      <c r="CK19" s="117"/>
      <c r="CL19" s="117"/>
      <c r="CM19" s="117"/>
      <c r="CN19" s="117"/>
      <c r="CO19" s="117"/>
      <c r="CP19" s="117"/>
      <c r="CQ19" s="117"/>
      <c r="CR19" s="117"/>
      <c r="CS19" s="117"/>
      <c r="CT19" s="117"/>
      <c r="CU19" s="117"/>
      <c r="CV19" s="117"/>
      <c r="CW19" s="117"/>
      <c r="CX19" s="117"/>
      <c r="CY19" s="117"/>
      <c r="CZ19" s="117"/>
    </row>
    <row r="20" spans="1:104" s="5" customFormat="1" ht="14.25" customHeight="1" x14ac:dyDescent="0.2">
      <c r="A20" s="4"/>
      <c r="B20" s="6" t="s">
        <v>69</v>
      </c>
      <c r="C20" s="175"/>
      <c r="D20" s="216">
        <v>0.17</v>
      </c>
      <c r="E20" s="216">
        <v>0.17</v>
      </c>
      <c r="F20" s="216">
        <v>0.17</v>
      </c>
      <c r="G20" s="216">
        <v>0.17</v>
      </c>
      <c r="H20" s="216">
        <v>0.18</v>
      </c>
      <c r="I20" s="216">
        <v>0.18</v>
      </c>
      <c r="J20" s="216">
        <v>0.18</v>
      </c>
      <c r="R20" s="117"/>
      <c r="S20" s="117"/>
      <c r="T20" s="117"/>
      <c r="U20" s="117"/>
      <c r="V20" s="117"/>
      <c r="W20" s="117"/>
      <c r="X20" s="117"/>
      <c r="Y20" s="117"/>
      <c r="Z20" s="117"/>
      <c r="AA20" s="117"/>
      <c r="AB20" s="117"/>
      <c r="AC20" s="117"/>
      <c r="AD20" s="117"/>
      <c r="AE20" s="117"/>
      <c r="AF20" s="117"/>
      <c r="AG20" s="117"/>
      <c r="AH20" s="117"/>
      <c r="AI20" s="117"/>
      <c r="AJ20" s="117"/>
      <c r="AK20" s="117"/>
      <c r="AL20" s="117"/>
      <c r="AM20" s="117"/>
      <c r="AN20" s="117"/>
      <c r="AO20" s="117"/>
      <c r="AP20" s="117"/>
      <c r="AQ20" s="117"/>
      <c r="AR20" s="117"/>
      <c r="AS20" s="117"/>
      <c r="AT20" s="117"/>
      <c r="AU20" s="117"/>
      <c r="AV20" s="117"/>
      <c r="AW20" s="117"/>
      <c r="AX20" s="117"/>
      <c r="AY20" s="117"/>
      <c r="AZ20" s="117"/>
      <c r="BA20" s="117"/>
      <c r="BB20" s="117"/>
      <c r="BC20" s="117"/>
      <c r="BD20" s="117"/>
      <c r="BE20" s="117"/>
      <c r="BF20" s="117"/>
      <c r="BG20" s="117"/>
      <c r="BH20" s="117"/>
      <c r="BI20" s="117"/>
      <c r="BJ20" s="117"/>
      <c r="BK20" s="117"/>
      <c r="BL20" s="117"/>
      <c r="BM20" s="117"/>
      <c r="BN20" s="117"/>
      <c r="BO20" s="117"/>
      <c r="BP20" s="117"/>
      <c r="BQ20" s="117"/>
      <c r="BR20" s="117"/>
      <c r="BS20" s="117"/>
      <c r="BT20" s="117"/>
      <c r="BU20" s="117"/>
      <c r="BV20" s="117"/>
      <c r="BW20" s="117"/>
      <c r="BX20" s="117"/>
      <c r="BY20" s="117"/>
      <c r="BZ20" s="117"/>
      <c r="CA20" s="117"/>
      <c r="CB20" s="117"/>
      <c r="CC20" s="117"/>
      <c r="CD20" s="117"/>
      <c r="CE20" s="117"/>
      <c r="CF20" s="117"/>
      <c r="CG20" s="117"/>
      <c r="CH20" s="117"/>
      <c r="CI20" s="117"/>
      <c r="CJ20" s="117"/>
      <c r="CK20" s="117"/>
      <c r="CL20" s="117"/>
      <c r="CM20" s="117"/>
      <c r="CN20" s="117"/>
      <c r="CO20" s="117"/>
      <c r="CP20" s="117"/>
      <c r="CQ20" s="117"/>
      <c r="CR20" s="117"/>
      <c r="CS20" s="117"/>
      <c r="CT20" s="117"/>
      <c r="CU20" s="117"/>
      <c r="CV20" s="117"/>
      <c r="CW20" s="117"/>
      <c r="CX20" s="117"/>
      <c r="CY20" s="117"/>
      <c r="CZ20" s="117"/>
    </row>
    <row r="21" spans="1:104" ht="14.25" customHeight="1" x14ac:dyDescent="0.25">
      <c r="A21" s="2" t="s">
        <v>4</v>
      </c>
      <c r="B21" s="7" t="s">
        <v>71</v>
      </c>
      <c r="C21" s="208">
        <v>0.13500000000000001</v>
      </c>
      <c r="D21" s="215">
        <f>D22*D23*D24</f>
        <v>108000</v>
      </c>
      <c r="E21" s="215">
        <f t="shared" ref="E21:J21" si="4">E22*E23*E24</f>
        <v>108000</v>
      </c>
      <c r="F21" s="215">
        <f t="shared" si="4"/>
        <v>108000</v>
      </c>
      <c r="G21" s="215">
        <f t="shared" si="4"/>
        <v>108000</v>
      </c>
      <c r="H21" s="215">
        <f t="shared" si="4"/>
        <v>91200</v>
      </c>
      <c r="I21" s="215">
        <f t="shared" si="4"/>
        <v>114000</v>
      </c>
      <c r="J21" s="215">
        <f t="shared" si="4"/>
        <v>114000</v>
      </c>
      <c r="R21" s="116"/>
      <c r="S21" s="116"/>
      <c r="T21" s="116"/>
      <c r="U21" s="116"/>
      <c r="V21" s="116"/>
      <c r="W21" s="116"/>
      <c r="X21" s="116"/>
      <c r="Y21" s="116"/>
      <c r="Z21" s="116"/>
      <c r="AA21" s="116"/>
      <c r="AB21" s="116"/>
      <c r="AC21" s="116"/>
      <c r="AD21" s="116"/>
      <c r="AE21" s="116"/>
      <c r="AF21" s="116"/>
      <c r="AG21" s="116"/>
      <c r="AH21" s="116"/>
      <c r="AI21" s="116"/>
      <c r="AJ21" s="116"/>
      <c r="AK21" s="116"/>
      <c r="AL21" s="116"/>
      <c r="AM21" s="116"/>
      <c r="AN21" s="116"/>
      <c r="AO21" s="116"/>
      <c r="AP21" s="116"/>
      <c r="AQ21" s="116"/>
      <c r="AR21" s="116"/>
      <c r="AS21" s="116"/>
      <c r="AT21" s="116"/>
      <c r="AU21" s="116"/>
      <c r="AV21" s="116"/>
      <c r="AW21" s="116"/>
      <c r="AX21" s="116"/>
      <c r="AY21" s="116"/>
      <c r="AZ21" s="116"/>
      <c r="BA21" s="116"/>
      <c r="BB21" s="116"/>
      <c r="BC21" s="116"/>
      <c r="BD21" s="116"/>
      <c r="BE21" s="116"/>
      <c r="BF21" s="116"/>
      <c r="BG21" s="116"/>
      <c r="BH21" s="116"/>
      <c r="BI21" s="116"/>
      <c r="BJ21" s="116"/>
      <c r="BK21" s="116"/>
      <c r="BL21" s="116"/>
      <c r="BM21" s="116"/>
      <c r="BN21" s="116"/>
      <c r="BO21" s="116"/>
      <c r="BP21" s="116"/>
      <c r="BQ21" s="116"/>
      <c r="BR21" s="116"/>
      <c r="BS21" s="116"/>
      <c r="BT21" s="116"/>
      <c r="BU21" s="116"/>
      <c r="BV21" s="116"/>
      <c r="BW21" s="116"/>
      <c r="BX21" s="116"/>
      <c r="BY21" s="116"/>
      <c r="BZ21" s="116"/>
      <c r="CA21" s="116"/>
      <c r="CB21" s="116"/>
      <c r="CC21" s="116"/>
      <c r="CD21" s="116"/>
      <c r="CE21" s="116"/>
      <c r="CF21" s="116"/>
      <c r="CG21" s="116"/>
      <c r="CH21" s="116"/>
      <c r="CI21" s="116"/>
      <c r="CJ21" s="116"/>
      <c r="CK21" s="116"/>
      <c r="CL21" s="116"/>
      <c r="CM21" s="116"/>
      <c r="CN21" s="116"/>
      <c r="CO21" s="116"/>
      <c r="CP21" s="116"/>
      <c r="CQ21" s="116"/>
      <c r="CR21" s="116"/>
      <c r="CS21" s="116"/>
      <c r="CT21" s="116"/>
      <c r="CU21" s="116"/>
      <c r="CV21" s="116"/>
      <c r="CW21" s="116"/>
      <c r="CX21" s="116"/>
      <c r="CY21" s="116"/>
      <c r="CZ21" s="116"/>
    </row>
    <row r="22" spans="1:104" s="5" customFormat="1" ht="14.25" customHeight="1" x14ac:dyDescent="0.2">
      <c r="A22" s="4"/>
      <c r="B22" s="6" t="s">
        <v>72</v>
      </c>
      <c r="C22" s="175"/>
      <c r="D22" s="214">
        <v>5000</v>
      </c>
      <c r="E22" s="214">
        <v>5000</v>
      </c>
      <c r="F22" s="214">
        <v>5000</v>
      </c>
      <c r="G22" s="214">
        <v>5000</v>
      </c>
      <c r="H22" s="214">
        <v>4000</v>
      </c>
      <c r="I22" s="214">
        <v>5000</v>
      </c>
      <c r="J22" s="214">
        <v>5000</v>
      </c>
      <c r="R22" s="117"/>
      <c r="S22" s="117"/>
      <c r="T22" s="117"/>
      <c r="U22" s="117"/>
      <c r="V22" s="117"/>
      <c r="W22" s="117"/>
      <c r="X22" s="117"/>
      <c r="Y22" s="117"/>
      <c r="Z22" s="117"/>
      <c r="AA22" s="117"/>
      <c r="AB22" s="117"/>
      <c r="AC22" s="117"/>
      <c r="AD22" s="117"/>
      <c r="AE22" s="117"/>
      <c r="AF22" s="117"/>
      <c r="AG22" s="117"/>
      <c r="AH22" s="117"/>
      <c r="AI22" s="117"/>
      <c r="AJ22" s="117"/>
      <c r="AK22" s="117"/>
      <c r="AL22" s="117"/>
      <c r="AM22" s="117"/>
      <c r="AN22" s="117"/>
      <c r="AO22" s="117"/>
      <c r="AP22" s="117"/>
      <c r="AQ22" s="117"/>
      <c r="AR22" s="117"/>
      <c r="AS22" s="117"/>
      <c r="AT22" s="117"/>
      <c r="AU22" s="117"/>
      <c r="AV22" s="117"/>
      <c r="AW22" s="117"/>
      <c r="AX22" s="117"/>
      <c r="AY22" s="117"/>
      <c r="AZ22" s="117"/>
      <c r="BA22" s="117"/>
      <c r="BB22" s="117"/>
      <c r="BC22" s="117"/>
      <c r="BD22" s="117"/>
      <c r="BE22" s="117"/>
      <c r="BF22" s="117"/>
      <c r="BG22" s="117"/>
      <c r="BH22" s="117"/>
      <c r="BI22" s="117"/>
      <c r="BJ22" s="117"/>
      <c r="BK22" s="117"/>
      <c r="BL22" s="117"/>
      <c r="BM22" s="117"/>
      <c r="BN22" s="117"/>
      <c r="BO22" s="117"/>
      <c r="BP22" s="117"/>
      <c r="BQ22" s="117"/>
      <c r="BR22" s="117"/>
      <c r="BS22" s="117"/>
      <c r="BT22" s="117"/>
      <c r="BU22" s="117"/>
      <c r="BV22" s="117"/>
      <c r="BW22" s="117"/>
      <c r="BX22" s="117"/>
      <c r="BY22" s="117"/>
      <c r="BZ22" s="117"/>
      <c r="CA22" s="117"/>
      <c r="CB22" s="117"/>
      <c r="CC22" s="117"/>
      <c r="CD22" s="117"/>
      <c r="CE22" s="117"/>
      <c r="CF22" s="117"/>
      <c r="CG22" s="117"/>
      <c r="CH22" s="117"/>
      <c r="CI22" s="117"/>
      <c r="CJ22" s="117"/>
      <c r="CK22" s="117"/>
      <c r="CL22" s="117"/>
      <c r="CM22" s="117"/>
      <c r="CN22" s="117"/>
      <c r="CO22" s="117"/>
      <c r="CP22" s="117"/>
      <c r="CQ22" s="117"/>
      <c r="CR22" s="117"/>
      <c r="CS22" s="117"/>
      <c r="CT22" s="117"/>
      <c r="CU22" s="117"/>
      <c r="CV22" s="117"/>
      <c r="CW22" s="117"/>
      <c r="CX22" s="117"/>
      <c r="CY22" s="117"/>
      <c r="CZ22" s="117"/>
    </row>
    <row r="23" spans="1:104" s="5" customFormat="1" ht="14.25" customHeight="1" x14ac:dyDescent="0.2">
      <c r="A23" s="4"/>
      <c r="B23" s="6" t="s">
        <v>68</v>
      </c>
      <c r="C23" s="175"/>
      <c r="D23" s="126">
        <v>120</v>
      </c>
      <c r="E23" s="126">
        <v>120</v>
      </c>
      <c r="F23" s="126">
        <v>120</v>
      </c>
      <c r="G23" s="126">
        <v>120</v>
      </c>
      <c r="H23" s="126">
        <v>120</v>
      </c>
      <c r="I23" s="126">
        <v>120</v>
      </c>
      <c r="J23" s="126">
        <v>120</v>
      </c>
      <c r="R23" s="117"/>
      <c r="S23" s="117"/>
      <c r="T23" s="117"/>
      <c r="U23" s="117"/>
      <c r="V23" s="117"/>
      <c r="W23" s="117"/>
      <c r="X23" s="117"/>
      <c r="Y23" s="117"/>
      <c r="Z23" s="117"/>
      <c r="AA23" s="117"/>
      <c r="AB23" s="117"/>
      <c r="AC23" s="117"/>
      <c r="AD23" s="117"/>
      <c r="AE23" s="117"/>
      <c r="AF23" s="117"/>
      <c r="AG23" s="117"/>
      <c r="AH23" s="117"/>
      <c r="AI23" s="117"/>
      <c r="AJ23" s="117"/>
      <c r="AK23" s="117"/>
      <c r="AL23" s="117"/>
      <c r="AM23" s="117"/>
      <c r="AN23" s="117"/>
      <c r="AO23" s="117"/>
      <c r="AP23" s="117"/>
      <c r="AQ23" s="117"/>
      <c r="AR23" s="117"/>
      <c r="AS23" s="117"/>
      <c r="AT23" s="117"/>
      <c r="AU23" s="117"/>
      <c r="AV23" s="117"/>
      <c r="AW23" s="117"/>
      <c r="AX23" s="117"/>
      <c r="AY23" s="117"/>
      <c r="AZ23" s="117"/>
      <c r="BA23" s="117"/>
      <c r="BB23" s="117"/>
      <c r="BC23" s="117"/>
      <c r="BD23" s="117"/>
      <c r="BE23" s="117"/>
      <c r="BF23" s="117"/>
      <c r="BG23" s="117"/>
      <c r="BH23" s="117"/>
      <c r="BI23" s="117"/>
      <c r="BJ23" s="117"/>
      <c r="BK23" s="117"/>
      <c r="BL23" s="117"/>
      <c r="BM23" s="117"/>
      <c r="BN23" s="117"/>
      <c r="BO23" s="117"/>
      <c r="BP23" s="117"/>
      <c r="BQ23" s="117"/>
      <c r="BR23" s="117"/>
      <c r="BS23" s="117"/>
      <c r="BT23" s="117"/>
      <c r="BU23" s="117"/>
      <c r="BV23" s="117"/>
      <c r="BW23" s="117"/>
      <c r="BX23" s="117"/>
      <c r="BY23" s="117"/>
      <c r="BZ23" s="117"/>
      <c r="CA23" s="117"/>
      <c r="CB23" s="117"/>
      <c r="CC23" s="117"/>
      <c r="CD23" s="117"/>
      <c r="CE23" s="117"/>
      <c r="CF23" s="117"/>
      <c r="CG23" s="117"/>
      <c r="CH23" s="117"/>
      <c r="CI23" s="117"/>
      <c r="CJ23" s="117"/>
      <c r="CK23" s="117"/>
      <c r="CL23" s="117"/>
      <c r="CM23" s="117"/>
      <c r="CN23" s="117"/>
      <c r="CO23" s="117"/>
      <c r="CP23" s="117"/>
      <c r="CQ23" s="117"/>
      <c r="CR23" s="117"/>
      <c r="CS23" s="117"/>
      <c r="CT23" s="117"/>
      <c r="CU23" s="117"/>
      <c r="CV23" s="117"/>
      <c r="CW23" s="117"/>
      <c r="CX23" s="117"/>
      <c r="CY23" s="117"/>
      <c r="CZ23" s="117"/>
    </row>
    <row r="24" spans="1:104" s="5" customFormat="1" ht="14.25" customHeight="1" x14ac:dyDescent="0.2">
      <c r="A24" s="4"/>
      <c r="B24" s="6" t="s">
        <v>69</v>
      </c>
      <c r="C24" s="175"/>
      <c r="D24" s="216">
        <v>0.18</v>
      </c>
      <c r="E24" s="216">
        <v>0.18</v>
      </c>
      <c r="F24" s="216">
        <v>0.18</v>
      </c>
      <c r="G24" s="216">
        <v>0.18</v>
      </c>
      <c r="H24" s="216">
        <v>0.19</v>
      </c>
      <c r="I24" s="216">
        <v>0.19</v>
      </c>
      <c r="J24" s="216">
        <v>0.19</v>
      </c>
      <c r="R24" s="117"/>
      <c r="S24" s="117"/>
      <c r="T24" s="117"/>
      <c r="U24" s="117"/>
      <c r="V24" s="117"/>
      <c r="W24" s="117"/>
      <c r="X24" s="117"/>
      <c r="Y24" s="117"/>
      <c r="Z24" s="117"/>
      <c r="AA24" s="117"/>
      <c r="AB24" s="117"/>
      <c r="AC24" s="117"/>
      <c r="AD24" s="117"/>
      <c r="AE24" s="117"/>
      <c r="AF24" s="117"/>
      <c r="AG24" s="117"/>
      <c r="AH24" s="117"/>
      <c r="AI24" s="117"/>
      <c r="AJ24" s="117"/>
      <c r="AK24" s="117"/>
      <c r="AL24" s="117"/>
      <c r="AM24" s="117"/>
      <c r="AN24" s="117"/>
      <c r="AO24" s="117"/>
      <c r="AP24" s="117"/>
      <c r="AQ24" s="117"/>
      <c r="AR24" s="117"/>
      <c r="AS24" s="117"/>
      <c r="AT24" s="117"/>
      <c r="AU24" s="117"/>
      <c r="AV24" s="117"/>
      <c r="AW24" s="117"/>
      <c r="AX24" s="117"/>
      <c r="AY24" s="117"/>
      <c r="AZ24" s="117"/>
      <c r="BA24" s="117"/>
      <c r="BB24" s="117"/>
      <c r="BC24" s="117"/>
      <c r="BD24" s="117"/>
      <c r="BE24" s="117"/>
      <c r="BF24" s="117"/>
      <c r="BG24" s="117"/>
      <c r="BH24" s="117"/>
      <c r="BI24" s="117"/>
      <c r="BJ24" s="117"/>
      <c r="BK24" s="117"/>
      <c r="BL24" s="117"/>
      <c r="BM24" s="117"/>
      <c r="BN24" s="117"/>
      <c r="BO24" s="117"/>
      <c r="BP24" s="117"/>
      <c r="BQ24" s="117"/>
      <c r="BR24" s="117"/>
      <c r="BS24" s="117"/>
      <c r="BT24" s="117"/>
      <c r="BU24" s="117"/>
      <c r="BV24" s="117"/>
      <c r="BW24" s="117"/>
      <c r="BX24" s="117"/>
      <c r="BY24" s="117"/>
      <c r="BZ24" s="117"/>
      <c r="CA24" s="117"/>
      <c r="CB24" s="117"/>
      <c r="CC24" s="117"/>
      <c r="CD24" s="117"/>
      <c r="CE24" s="117"/>
      <c r="CF24" s="117"/>
      <c r="CG24" s="117"/>
      <c r="CH24" s="117"/>
      <c r="CI24" s="117"/>
      <c r="CJ24" s="117"/>
      <c r="CK24" s="117"/>
      <c r="CL24" s="117"/>
      <c r="CM24" s="117"/>
      <c r="CN24" s="117"/>
      <c r="CO24" s="117"/>
      <c r="CP24" s="117"/>
      <c r="CQ24" s="117"/>
      <c r="CR24" s="117"/>
      <c r="CS24" s="117"/>
      <c r="CT24" s="117"/>
      <c r="CU24" s="117"/>
      <c r="CV24" s="117"/>
      <c r="CW24" s="117"/>
      <c r="CX24" s="117"/>
      <c r="CY24" s="117"/>
      <c r="CZ24" s="117"/>
    </row>
    <row r="25" spans="1:104" x14ac:dyDescent="0.25">
      <c r="A25" s="2" t="s">
        <v>4</v>
      </c>
      <c r="B25" s="7" t="s">
        <v>73</v>
      </c>
      <c r="C25" s="208">
        <v>0.13500000000000001</v>
      </c>
      <c r="D25" s="217">
        <f>D26*D27*D28</f>
        <v>76500</v>
      </c>
      <c r="E25" s="217">
        <f t="shared" ref="E25:J25" si="5">E26*E27*E28</f>
        <v>76500</v>
      </c>
      <c r="F25" s="217">
        <f t="shared" si="5"/>
        <v>76500</v>
      </c>
      <c r="G25" s="217">
        <f t="shared" si="5"/>
        <v>76500</v>
      </c>
      <c r="H25" s="217">
        <f t="shared" si="5"/>
        <v>59670</v>
      </c>
      <c r="I25" s="217">
        <f t="shared" si="5"/>
        <v>78030</v>
      </c>
      <c r="J25" s="217">
        <f t="shared" si="5"/>
        <v>78030</v>
      </c>
      <c r="R25" s="116"/>
      <c r="S25" s="116"/>
      <c r="T25" s="116"/>
      <c r="U25" s="116"/>
      <c r="V25" s="116"/>
      <c r="W25" s="116"/>
      <c r="X25" s="116"/>
      <c r="Y25" s="116"/>
      <c r="Z25" s="116"/>
      <c r="AA25" s="116"/>
      <c r="AB25" s="116"/>
      <c r="AC25" s="116"/>
      <c r="AD25" s="116"/>
      <c r="AE25" s="116"/>
      <c r="AF25" s="116"/>
      <c r="AG25" s="116"/>
      <c r="AH25" s="116"/>
      <c r="AI25" s="116"/>
      <c r="AJ25" s="116"/>
      <c r="AK25" s="116"/>
      <c r="AL25" s="116"/>
      <c r="AM25" s="116"/>
      <c r="AN25" s="116"/>
      <c r="AO25" s="116"/>
      <c r="AP25" s="116"/>
      <c r="AQ25" s="116"/>
      <c r="AR25" s="116"/>
      <c r="AS25" s="116"/>
      <c r="AT25" s="116"/>
      <c r="AU25" s="116"/>
      <c r="AV25" s="116"/>
      <c r="AW25" s="116"/>
      <c r="AX25" s="116"/>
      <c r="AY25" s="116"/>
      <c r="AZ25" s="116"/>
      <c r="BA25" s="116"/>
      <c r="BB25" s="116"/>
      <c r="BC25" s="116"/>
      <c r="BD25" s="116"/>
      <c r="BE25" s="116"/>
      <c r="BF25" s="116"/>
      <c r="BG25" s="116"/>
      <c r="BH25" s="116"/>
      <c r="BI25" s="116"/>
      <c r="BJ25" s="116"/>
      <c r="BK25" s="116"/>
      <c r="BL25" s="116"/>
      <c r="BM25" s="116"/>
      <c r="BN25" s="116"/>
      <c r="BO25" s="116"/>
      <c r="BP25" s="116"/>
      <c r="BQ25" s="116"/>
      <c r="BR25" s="116"/>
      <c r="BS25" s="116"/>
      <c r="BT25" s="116"/>
      <c r="BU25" s="116"/>
      <c r="BV25" s="116"/>
      <c r="BW25" s="116"/>
      <c r="BX25" s="116"/>
      <c r="BY25" s="116"/>
      <c r="BZ25" s="116"/>
      <c r="CA25" s="116"/>
      <c r="CB25" s="116"/>
      <c r="CC25" s="116"/>
      <c r="CD25" s="116"/>
      <c r="CE25" s="116"/>
      <c r="CF25" s="116"/>
      <c r="CG25" s="116"/>
      <c r="CH25" s="116"/>
      <c r="CI25" s="116"/>
      <c r="CJ25" s="116"/>
      <c r="CK25" s="116"/>
      <c r="CL25" s="116"/>
      <c r="CM25" s="116"/>
      <c r="CN25" s="116"/>
      <c r="CO25" s="116"/>
      <c r="CP25" s="116"/>
      <c r="CQ25" s="116"/>
      <c r="CR25" s="116"/>
      <c r="CS25" s="116"/>
      <c r="CT25" s="116"/>
      <c r="CU25" s="116"/>
      <c r="CV25" s="116"/>
      <c r="CW25" s="116"/>
      <c r="CX25" s="116"/>
      <c r="CY25" s="116"/>
      <c r="CZ25" s="116"/>
    </row>
    <row r="26" spans="1:104" s="5" customFormat="1" ht="14.25" customHeight="1" x14ac:dyDescent="0.2">
      <c r="A26" s="4"/>
      <c r="B26" s="6" t="s">
        <v>72</v>
      </c>
      <c r="C26" s="175"/>
      <c r="D26" s="214">
        <v>1700</v>
      </c>
      <c r="E26" s="214">
        <v>1700</v>
      </c>
      <c r="F26" s="214">
        <v>1700</v>
      </c>
      <c r="G26" s="214">
        <v>1700</v>
      </c>
      <c r="H26" s="214">
        <v>1300</v>
      </c>
      <c r="I26" s="214">
        <v>1700</v>
      </c>
      <c r="J26" s="214">
        <v>1700</v>
      </c>
      <c r="R26" s="117"/>
      <c r="S26" s="117"/>
      <c r="T26" s="117"/>
      <c r="U26" s="117"/>
      <c r="V26" s="117"/>
      <c r="W26" s="117"/>
      <c r="X26" s="117"/>
      <c r="Y26" s="117"/>
      <c r="Z26" s="117"/>
      <c r="AA26" s="117"/>
      <c r="AB26" s="117"/>
      <c r="AC26" s="117"/>
      <c r="AD26" s="117"/>
      <c r="AE26" s="117"/>
      <c r="AF26" s="117"/>
      <c r="AG26" s="117"/>
      <c r="AH26" s="117"/>
      <c r="AI26" s="117"/>
      <c r="AJ26" s="117"/>
      <c r="AK26" s="117"/>
      <c r="AL26" s="117"/>
      <c r="AM26" s="117"/>
      <c r="AN26" s="117"/>
      <c r="AO26" s="117"/>
      <c r="AP26" s="117"/>
      <c r="AQ26" s="117"/>
      <c r="AR26" s="117"/>
      <c r="AS26" s="117"/>
      <c r="AT26" s="117"/>
      <c r="AU26" s="117"/>
      <c r="AV26" s="117"/>
      <c r="AW26" s="117"/>
      <c r="AX26" s="117"/>
      <c r="AY26" s="117"/>
      <c r="AZ26" s="117"/>
      <c r="BA26" s="117"/>
      <c r="BB26" s="117"/>
      <c r="BC26" s="117"/>
      <c r="BD26" s="117"/>
      <c r="BE26" s="117"/>
      <c r="BF26" s="117"/>
      <c r="BG26" s="117"/>
      <c r="BH26" s="117"/>
      <c r="BI26" s="117"/>
      <c r="BJ26" s="117"/>
      <c r="BK26" s="117"/>
      <c r="BL26" s="117"/>
      <c r="BM26" s="117"/>
      <c r="BN26" s="117"/>
      <c r="BO26" s="117"/>
      <c r="BP26" s="117"/>
      <c r="BQ26" s="117"/>
      <c r="BR26" s="117"/>
      <c r="BS26" s="117"/>
      <c r="BT26" s="117"/>
      <c r="BU26" s="117"/>
      <c r="BV26" s="117"/>
      <c r="BW26" s="117"/>
      <c r="BX26" s="117"/>
      <c r="BY26" s="117"/>
      <c r="BZ26" s="117"/>
      <c r="CA26" s="117"/>
      <c r="CB26" s="117"/>
      <c r="CC26" s="117"/>
      <c r="CD26" s="117"/>
      <c r="CE26" s="117"/>
      <c r="CF26" s="117"/>
      <c r="CG26" s="117"/>
      <c r="CH26" s="117"/>
      <c r="CI26" s="117"/>
      <c r="CJ26" s="117"/>
      <c r="CK26" s="117"/>
      <c r="CL26" s="117"/>
      <c r="CM26" s="117"/>
      <c r="CN26" s="117"/>
      <c r="CO26" s="117"/>
      <c r="CP26" s="117"/>
      <c r="CQ26" s="117"/>
      <c r="CR26" s="117"/>
      <c r="CS26" s="117"/>
      <c r="CT26" s="117"/>
      <c r="CU26" s="117"/>
      <c r="CV26" s="117"/>
      <c r="CW26" s="117"/>
      <c r="CX26" s="117"/>
      <c r="CY26" s="117"/>
      <c r="CZ26" s="117"/>
    </row>
    <row r="27" spans="1:104" s="5" customFormat="1" ht="14.25" customHeight="1" x14ac:dyDescent="0.2">
      <c r="A27" s="4"/>
      <c r="B27" s="6" t="s">
        <v>68</v>
      </c>
      <c r="C27" s="175"/>
      <c r="D27" s="126">
        <v>90</v>
      </c>
      <c r="E27" s="126">
        <v>90</v>
      </c>
      <c r="F27" s="126">
        <v>90</v>
      </c>
      <c r="G27" s="126">
        <v>90</v>
      </c>
      <c r="H27" s="126">
        <v>90</v>
      </c>
      <c r="I27" s="126">
        <v>90</v>
      </c>
      <c r="J27" s="126">
        <v>90</v>
      </c>
      <c r="R27" s="117"/>
      <c r="S27" s="117"/>
      <c r="T27" s="117"/>
      <c r="U27" s="117"/>
      <c r="V27" s="117"/>
      <c r="W27" s="117"/>
      <c r="X27" s="117"/>
      <c r="Y27" s="117"/>
      <c r="Z27" s="117"/>
      <c r="AA27" s="117"/>
      <c r="AB27" s="117"/>
      <c r="AC27" s="117"/>
      <c r="AD27" s="117"/>
      <c r="AE27" s="117"/>
      <c r="AF27" s="117"/>
      <c r="AG27" s="117"/>
      <c r="AH27" s="117"/>
      <c r="AI27" s="117"/>
      <c r="AJ27" s="117"/>
      <c r="AK27" s="117"/>
      <c r="AL27" s="117"/>
      <c r="AM27" s="117"/>
      <c r="AN27" s="117"/>
      <c r="AO27" s="117"/>
      <c r="AP27" s="117"/>
      <c r="AQ27" s="117"/>
      <c r="AR27" s="117"/>
      <c r="AS27" s="117"/>
      <c r="AT27" s="117"/>
      <c r="AU27" s="117"/>
      <c r="AV27" s="117"/>
      <c r="AW27" s="117"/>
      <c r="AX27" s="117"/>
      <c r="AY27" s="117"/>
      <c r="AZ27" s="117"/>
      <c r="BA27" s="117"/>
      <c r="BB27" s="117"/>
      <c r="BC27" s="117"/>
      <c r="BD27" s="117"/>
      <c r="BE27" s="117"/>
      <c r="BF27" s="117"/>
      <c r="BG27" s="117"/>
      <c r="BH27" s="117"/>
      <c r="BI27" s="117"/>
      <c r="BJ27" s="117"/>
      <c r="BK27" s="117"/>
      <c r="BL27" s="117"/>
      <c r="BM27" s="117"/>
      <c r="BN27" s="117"/>
      <c r="BO27" s="117"/>
      <c r="BP27" s="117"/>
      <c r="BQ27" s="117"/>
      <c r="BR27" s="117"/>
      <c r="BS27" s="117"/>
      <c r="BT27" s="117"/>
      <c r="BU27" s="117"/>
      <c r="BV27" s="117"/>
      <c r="BW27" s="117"/>
      <c r="BX27" s="117"/>
      <c r="BY27" s="117"/>
      <c r="BZ27" s="117"/>
      <c r="CA27" s="117"/>
      <c r="CB27" s="117"/>
      <c r="CC27" s="117"/>
      <c r="CD27" s="117"/>
      <c r="CE27" s="117"/>
      <c r="CF27" s="117"/>
      <c r="CG27" s="117"/>
      <c r="CH27" s="117"/>
      <c r="CI27" s="117"/>
      <c r="CJ27" s="117"/>
      <c r="CK27" s="117"/>
      <c r="CL27" s="117"/>
      <c r="CM27" s="117"/>
      <c r="CN27" s="117"/>
      <c r="CO27" s="117"/>
      <c r="CP27" s="117"/>
      <c r="CQ27" s="117"/>
      <c r="CR27" s="117"/>
      <c r="CS27" s="117"/>
      <c r="CT27" s="117"/>
      <c r="CU27" s="117"/>
      <c r="CV27" s="117"/>
      <c r="CW27" s="117"/>
      <c r="CX27" s="117"/>
      <c r="CY27" s="117"/>
      <c r="CZ27" s="117"/>
    </row>
    <row r="28" spans="1:104" s="5" customFormat="1" ht="14.25" customHeight="1" x14ac:dyDescent="0.2">
      <c r="A28" s="4"/>
      <c r="B28" s="6" t="s">
        <v>69</v>
      </c>
      <c r="C28" s="175"/>
      <c r="D28" s="204">
        <v>0.5</v>
      </c>
      <c r="E28" s="204">
        <v>0.5</v>
      </c>
      <c r="F28" s="204">
        <v>0.5</v>
      </c>
      <c r="G28" s="204">
        <v>0.5</v>
      </c>
      <c r="H28" s="204">
        <v>0.51</v>
      </c>
      <c r="I28" s="204">
        <v>0.51</v>
      </c>
      <c r="J28" s="204">
        <v>0.51</v>
      </c>
      <c r="R28" s="117"/>
      <c r="S28" s="117"/>
      <c r="T28" s="117"/>
      <c r="U28" s="117"/>
      <c r="V28" s="117"/>
      <c r="W28" s="117"/>
      <c r="X28" s="117"/>
      <c r="Y28" s="117"/>
      <c r="Z28" s="117"/>
      <c r="AA28" s="117"/>
      <c r="AB28" s="117"/>
      <c r="AC28" s="117"/>
      <c r="AD28" s="117"/>
      <c r="AE28" s="117"/>
      <c r="AF28" s="117"/>
      <c r="AG28" s="117"/>
      <c r="AH28" s="117"/>
      <c r="AI28" s="117"/>
      <c r="AJ28" s="117"/>
      <c r="AK28" s="117"/>
      <c r="AL28" s="117"/>
      <c r="AM28" s="117"/>
      <c r="AN28" s="117"/>
      <c r="AO28" s="117"/>
      <c r="AP28" s="117"/>
      <c r="AQ28" s="117"/>
      <c r="AR28" s="117"/>
      <c r="AS28" s="117"/>
      <c r="AT28" s="117"/>
      <c r="AU28" s="117"/>
      <c r="AV28" s="117"/>
      <c r="AW28" s="117"/>
      <c r="AX28" s="117"/>
      <c r="AY28" s="117"/>
      <c r="AZ28" s="117"/>
      <c r="BA28" s="117"/>
      <c r="BB28" s="117"/>
      <c r="BC28" s="117"/>
      <c r="BD28" s="117"/>
      <c r="BE28" s="117"/>
      <c r="BF28" s="117"/>
      <c r="BG28" s="117"/>
      <c r="BH28" s="117"/>
      <c r="BI28" s="117"/>
      <c r="BJ28" s="117"/>
      <c r="BK28" s="117"/>
      <c r="BL28" s="117"/>
      <c r="BM28" s="117"/>
      <c r="BN28" s="117"/>
      <c r="BO28" s="117"/>
      <c r="BP28" s="117"/>
      <c r="BQ28" s="117"/>
      <c r="BR28" s="117"/>
      <c r="BS28" s="117"/>
      <c r="BT28" s="117"/>
      <c r="BU28" s="117"/>
      <c r="BV28" s="117"/>
      <c r="BW28" s="117"/>
      <c r="BX28" s="117"/>
      <c r="BY28" s="117"/>
      <c r="BZ28" s="117"/>
      <c r="CA28" s="117"/>
      <c r="CB28" s="117"/>
      <c r="CC28" s="117"/>
      <c r="CD28" s="117"/>
      <c r="CE28" s="117"/>
      <c r="CF28" s="117"/>
      <c r="CG28" s="117"/>
      <c r="CH28" s="117"/>
      <c r="CI28" s="117"/>
      <c r="CJ28" s="117"/>
      <c r="CK28" s="117"/>
      <c r="CL28" s="117"/>
      <c r="CM28" s="117"/>
      <c r="CN28" s="117"/>
      <c r="CO28" s="117"/>
      <c r="CP28" s="117"/>
      <c r="CQ28" s="117"/>
      <c r="CR28" s="117"/>
      <c r="CS28" s="117"/>
      <c r="CT28" s="117"/>
      <c r="CU28" s="117"/>
      <c r="CV28" s="117"/>
      <c r="CW28" s="117"/>
      <c r="CX28" s="117"/>
      <c r="CY28" s="117"/>
      <c r="CZ28" s="117"/>
    </row>
    <row r="29" spans="1:104" x14ac:dyDescent="0.25">
      <c r="A29" s="2"/>
      <c r="B29" s="7"/>
      <c r="C29" s="180"/>
      <c r="D29" s="104"/>
      <c r="E29" s="120"/>
      <c r="F29" s="120"/>
      <c r="G29" s="120"/>
      <c r="H29" s="120"/>
      <c r="I29" s="120"/>
      <c r="J29" s="120"/>
      <c r="R29" s="116"/>
      <c r="S29" s="116"/>
      <c r="T29" s="116"/>
      <c r="U29" s="116"/>
      <c r="V29" s="116"/>
      <c r="W29" s="116"/>
      <c r="X29" s="116"/>
      <c r="Y29" s="116"/>
      <c r="Z29" s="116"/>
      <c r="AA29" s="116"/>
      <c r="AB29" s="116"/>
      <c r="AC29" s="116"/>
      <c r="AD29" s="116"/>
      <c r="AE29" s="116"/>
      <c r="AF29" s="116"/>
      <c r="AG29" s="116"/>
      <c r="AH29" s="116"/>
      <c r="AI29" s="116"/>
      <c r="AJ29" s="116"/>
      <c r="AK29" s="116"/>
      <c r="AL29" s="116"/>
      <c r="AM29" s="116"/>
      <c r="AN29" s="116"/>
      <c r="AO29" s="116"/>
      <c r="AP29" s="116"/>
      <c r="AQ29" s="116"/>
      <c r="AR29" s="116"/>
      <c r="AS29" s="116"/>
      <c r="AT29" s="116"/>
      <c r="AU29" s="116"/>
      <c r="AV29" s="116"/>
      <c r="AW29" s="116"/>
      <c r="AX29" s="116"/>
      <c r="AY29" s="116"/>
      <c r="AZ29" s="116"/>
      <c r="BA29" s="116"/>
      <c r="BB29" s="116"/>
      <c r="BC29" s="116"/>
      <c r="BD29" s="116"/>
      <c r="BE29" s="116"/>
      <c r="BF29" s="116"/>
      <c r="BG29" s="116"/>
      <c r="BH29" s="116"/>
      <c r="BI29" s="116"/>
      <c r="BJ29" s="116"/>
      <c r="BK29" s="116"/>
      <c r="BL29" s="116"/>
      <c r="BM29" s="116"/>
      <c r="BN29" s="116"/>
      <c r="BO29" s="116"/>
      <c r="BP29" s="116"/>
      <c r="BQ29" s="116"/>
      <c r="BR29" s="116"/>
      <c r="BS29" s="116"/>
      <c r="BT29" s="116"/>
      <c r="BU29" s="116"/>
      <c r="BV29" s="116"/>
      <c r="BW29" s="116"/>
      <c r="BX29" s="116"/>
      <c r="BY29" s="116"/>
      <c r="BZ29" s="116"/>
      <c r="CA29" s="116"/>
      <c r="CB29" s="116"/>
      <c r="CC29" s="116"/>
      <c r="CD29" s="116"/>
      <c r="CE29" s="116"/>
      <c r="CF29" s="116"/>
      <c r="CG29" s="116"/>
      <c r="CH29" s="116"/>
      <c r="CI29" s="116"/>
      <c r="CJ29" s="116"/>
      <c r="CK29" s="116"/>
      <c r="CL29" s="116"/>
      <c r="CM29" s="116"/>
      <c r="CN29" s="116"/>
      <c r="CO29" s="116"/>
      <c r="CP29" s="116"/>
      <c r="CQ29" s="116"/>
      <c r="CR29" s="116"/>
      <c r="CS29" s="116"/>
      <c r="CT29" s="116"/>
      <c r="CU29" s="116"/>
      <c r="CV29" s="116"/>
      <c r="CW29" s="116"/>
      <c r="CX29" s="116"/>
      <c r="CY29" s="116"/>
      <c r="CZ29" s="116"/>
    </row>
    <row r="30" spans="1:104" s="19" customFormat="1" x14ac:dyDescent="0.25">
      <c r="A30" s="60" t="s">
        <v>12</v>
      </c>
      <c r="B30" s="61"/>
      <c r="C30" s="178"/>
      <c r="D30" s="212"/>
      <c r="E30" s="62"/>
      <c r="F30" s="62"/>
      <c r="G30" s="62"/>
      <c r="H30" s="62"/>
      <c r="I30" s="62"/>
      <c r="J30" s="62"/>
      <c r="K30"/>
      <c r="L30"/>
      <c r="M30"/>
      <c r="N30"/>
      <c r="O30"/>
      <c r="P30"/>
      <c r="Q30"/>
      <c r="R30" s="116"/>
      <c r="S30" s="116"/>
      <c r="T30" s="116"/>
      <c r="U30" s="116"/>
      <c r="V30" s="116"/>
      <c r="W30" s="116"/>
      <c r="X30" s="116"/>
      <c r="Y30" s="116"/>
      <c r="Z30" s="116"/>
      <c r="AA30" s="116"/>
      <c r="AB30" s="116"/>
      <c r="AC30" s="116"/>
      <c r="AD30" s="116"/>
      <c r="AE30" s="116"/>
      <c r="AF30" s="116"/>
      <c r="AG30" s="116"/>
      <c r="AH30" s="116"/>
      <c r="AI30" s="116"/>
      <c r="AJ30" s="116"/>
      <c r="AK30" s="116"/>
      <c r="AL30" s="116"/>
      <c r="AM30" s="116"/>
      <c r="AN30" s="116"/>
      <c r="AO30" s="116"/>
      <c r="AP30" s="116"/>
      <c r="AQ30" s="116"/>
      <c r="AR30" s="116"/>
      <c r="AS30" s="116"/>
      <c r="AT30" s="116"/>
      <c r="AU30" s="116"/>
      <c r="AV30" s="116"/>
      <c r="AW30" s="116"/>
      <c r="AX30" s="116"/>
      <c r="AY30" s="116"/>
      <c r="AZ30" s="116"/>
      <c r="BA30" s="116"/>
      <c r="BB30" s="116"/>
      <c r="BC30" s="116"/>
      <c r="BD30" s="116"/>
      <c r="BE30" s="116"/>
      <c r="BF30" s="116"/>
      <c r="BG30" s="116"/>
      <c r="BH30" s="116"/>
      <c r="BI30" s="116"/>
      <c r="BJ30" s="116"/>
      <c r="BK30" s="116"/>
      <c r="BL30" s="116"/>
      <c r="BM30" s="116"/>
      <c r="BN30" s="116"/>
      <c r="BO30" s="116"/>
      <c r="BP30" s="116"/>
      <c r="BQ30" s="116"/>
      <c r="BR30" s="116"/>
      <c r="BS30" s="116"/>
      <c r="BT30" s="116"/>
      <c r="BU30" s="116"/>
      <c r="BV30" s="116"/>
      <c r="BW30" s="116"/>
      <c r="BX30" s="116"/>
      <c r="BY30" s="116"/>
      <c r="BZ30" s="116"/>
      <c r="CA30" s="116"/>
      <c r="CB30" s="116"/>
      <c r="CC30" s="116"/>
      <c r="CD30" s="116"/>
      <c r="CE30" s="116"/>
      <c r="CF30" s="116"/>
      <c r="CG30" s="116"/>
      <c r="CH30" s="116"/>
      <c r="CI30" s="116"/>
      <c r="CJ30" s="116"/>
      <c r="CK30" s="116"/>
      <c r="CL30" s="116"/>
      <c r="CM30" s="116"/>
      <c r="CN30" s="116"/>
      <c r="CO30" s="116"/>
      <c r="CP30" s="116"/>
      <c r="CQ30" s="116"/>
      <c r="CR30" s="116"/>
      <c r="CS30" s="116"/>
      <c r="CT30" s="116"/>
      <c r="CU30" s="116"/>
      <c r="CV30" s="116"/>
      <c r="CW30" s="116"/>
      <c r="CX30" s="116"/>
      <c r="CY30" s="116"/>
      <c r="CZ30" s="116"/>
    </row>
    <row r="31" spans="1:104" s="19" customFormat="1" x14ac:dyDescent="0.25">
      <c r="A31" s="121" t="s">
        <v>13</v>
      </c>
      <c r="B31" s="15" t="s">
        <v>14</v>
      </c>
      <c r="C31" s="218">
        <v>0</v>
      </c>
      <c r="D31" s="223">
        <f>200*(D27+D23+D19)</f>
        <v>66000</v>
      </c>
      <c r="E31" s="222">
        <f t="shared" ref="E31:J31" si="6">200*(E27+E23+E19)</f>
        <v>66000</v>
      </c>
      <c r="F31" s="151">
        <f t="shared" si="6"/>
        <v>66000</v>
      </c>
      <c r="G31" s="151">
        <f t="shared" si="6"/>
        <v>66000</v>
      </c>
      <c r="H31" s="151">
        <f t="shared" si="6"/>
        <v>66000</v>
      </c>
      <c r="I31" s="151">
        <f t="shared" si="6"/>
        <v>66000</v>
      </c>
      <c r="J31" s="151">
        <f t="shared" si="6"/>
        <v>66000</v>
      </c>
      <c r="K31"/>
      <c r="L31"/>
      <c r="M31"/>
      <c r="N31"/>
      <c r="O31"/>
      <c r="P31"/>
      <c r="Q31"/>
      <c r="R31" s="116"/>
      <c r="S31" s="116"/>
      <c r="T31" s="116"/>
      <c r="U31" s="116"/>
      <c r="V31" s="116"/>
      <c r="W31" s="116"/>
      <c r="X31" s="116"/>
      <c r="Y31" s="116"/>
      <c r="Z31" s="116"/>
      <c r="AA31" s="116"/>
      <c r="AB31" s="116"/>
      <c r="AC31" s="116"/>
      <c r="AD31" s="116"/>
      <c r="AE31" s="116"/>
      <c r="AF31" s="116"/>
      <c r="AG31" s="116"/>
      <c r="AH31" s="116"/>
      <c r="AI31" s="116"/>
      <c r="AJ31" s="116"/>
      <c r="AK31" s="116"/>
      <c r="AL31" s="116"/>
      <c r="AM31" s="116"/>
      <c r="AN31" s="116"/>
      <c r="AO31" s="116"/>
      <c r="AP31" s="116"/>
      <c r="AQ31" s="116"/>
      <c r="AR31" s="116"/>
      <c r="AS31" s="116"/>
      <c r="AT31" s="116"/>
      <c r="AU31" s="116"/>
      <c r="AV31" s="116"/>
      <c r="AW31" s="116"/>
      <c r="AX31" s="116"/>
      <c r="AY31" s="116"/>
      <c r="AZ31" s="116"/>
      <c r="BA31" s="116"/>
      <c r="BB31" s="116"/>
      <c r="BC31" s="116"/>
      <c r="BD31" s="116"/>
      <c r="BE31" s="116"/>
      <c r="BF31" s="116"/>
      <c r="BG31" s="116"/>
      <c r="BH31" s="116"/>
      <c r="BI31" s="116"/>
      <c r="BJ31" s="116"/>
      <c r="BK31" s="116"/>
      <c r="BL31" s="116"/>
      <c r="BM31" s="116"/>
      <c r="BN31" s="116"/>
      <c r="BO31" s="116"/>
      <c r="BP31" s="116"/>
      <c r="BQ31" s="116"/>
      <c r="BR31" s="116"/>
      <c r="BS31" s="116"/>
      <c r="BT31" s="116"/>
      <c r="BU31" s="116"/>
      <c r="BV31" s="116"/>
      <c r="BW31" s="116"/>
      <c r="BX31" s="116"/>
      <c r="BY31" s="116"/>
      <c r="BZ31" s="116"/>
      <c r="CA31" s="116"/>
      <c r="CB31" s="116"/>
      <c r="CC31" s="116"/>
      <c r="CD31" s="116"/>
      <c r="CE31" s="116"/>
      <c r="CF31" s="116"/>
      <c r="CG31" s="116"/>
      <c r="CH31" s="116"/>
      <c r="CI31" s="116"/>
      <c r="CJ31" s="116"/>
      <c r="CK31" s="116"/>
      <c r="CL31" s="116"/>
      <c r="CM31" s="116"/>
      <c r="CN31" s="116"/>
      <c r="CO31" s="116"/>
      <c r="CP31" s="116"/>
      <c r="CQ31" s="116"/>
      <c r="CR31" s="116"/>
      <c r="CS31" s="116"/>
      <c r="CT31" s="116"/>
      <c r="CU31" s="116"/>
      <c r="CV31" s="116"/>
      <c r="CW31" s="116"/>
      <c r="CX31" s="116"/>
      <c r="CY31" s="116"/>
      <c r="CZ31" s="116"/>
    </row>
    <row r="32" spans="1:104" x14ac:dyDescent="0.25">
      <c r="A32" s="2" t="s">
        <v>4</v>
      </c>
      <c r="B32" s="7" t="s">
        <v>74</v>
      </c>
      <c r="C32" s="219">
        <v>0.255</v>
      </c>
      <c r="D32" s="127">
        <v>20000</v>
      </c>
      <c r="E32" s="137">
        <v>20000</v>
      </c>
      <c r="F32" s="132">
        <v>20000</v>
      </c>
      <c r="G32" s="132">
        <v>20000</v>
      </c>
      <c r="H32" s="132">
        <v>20000</v>
      </c>
      <c r="I32" s="132">
        <v>20000</v>
      </c>
      <c r="J32" s="132">
        <v>20000</v>
      </c>
      <c r="R32" s="116"/>
      <c r="S32" s="116"/>
      <c r="T32" s="116"/>
      <c r="U32" s="116"/>
      <c r="V32" s="116"/>
      <c r="W32" s="116"/>
      <c r="X32" s="116"/>
      <c r="Y32" s="116"/>
      <c r="Z32" s="116"/>
      <c r="AA32" s="116"/>
      <c r="AB32" s="116"/>
      <c r="AC32" s="116"/>
      <c r="AD32" s="116"/>
      <c r="AE32" s="116"/>
      <c r="AF32" s="116"/>
      <c r="AG32" s="116"/>
      <c r="AH32" s="116"/>
      <c r="AI32" s="116"/>
      <c r="AJ32" s="116"/>
      <c r="AK32" s="116"/>
      <c r="AL32" s="116"/>
      <c r="AM32" s="116"/>
      <c r="AN32" s="116"/>
      <c r="AO32" s="116"/>
      <c r="AP32" s="116"/>
      <c r="AQ32" s="116"/>
      <c r="AR32" s="116"/>
      <c r="AS32" s="116"/>
      <c r="AT32" s="116"/>
      <c r="AU32" s="116"/>
      <c r="AV32" s="116"/>
      <c r="AW32" s="116"/>
      <c r="AX32" s="116"/>
      <c r="AY32" s="116"/>
      <c r="AZ32" s="116"/>
      <c r="BA32" s="116"/>
      <c r="BB32" s="116"/>
      <c r="BC32" s="116"/>
      <c r="BD32" s="116"/>
      <c r="BE32" s="116"/>
      <c r="BF32" s="116"/>
      <c r="BG32" s="116"/>
      <c r="BH32" s="116"/>
      <c r="BI32" s="116"/>
      <c r="BJ32" s="116"/>
      <c r="BK32" s="116"/>
      <c r="BL32" s="116"/>
      <c r="BM32" s="116"/>
      <c r="BN32" s="116"/>
      <c r="BO32" s="116"/>
      <c r="BP32" s="116"/>
      <c r="BQ32" s="116"/>
      <c r="BR32" s="116"/>
      <c r="BS32" s="116"/>
      <c r="BT32" s="116"/>
      <c r="BU32" s="116"/>
      <c r="BV32" s="116"/>
      <c r="BW32" s="116"/>
      <c r="BX32" s="116"/>
      <c r="BY32" s="116"/>
      <c r="BZ32" s="116"/>
      <c r="CA32" s="116"/>
      <c r="CB32" s="116"/>
      <c r="CC32" s="116"/>
      <c r="CD32" s="116"/>
      <c r="CE32" s="116"/>
      <c r="CF32" s="116"/>
      <c r="CG32" s="116"/>
      <c r="CH32" s="116"/>
      <c r="CI32" s="116"/>
      <c r="CJ32" s="116"/>
      <c r="CK32" s="116"/>
      <c r="CL32" s="116"/>
      <c r="CM32" s="116"/>
      <c r="CN32" s="116"/>
      <c r="CO32" s="116"/>
      <c r="CP32" s="116"/>
      <c r="CQ32" s="116"/>
      <c r="CR32" s="116"/>
      <c r="CS32" s="116"/>
      <c r="CT32" s="116"/>
      <c r="CU32" s="116"/>
      <c r="CV32" s="116"/>
      <c r="CW32" s="116"/>
      <c r="CX32" s="116"/>
      <c r="CY32" s="116"/>
      <c r="CZ32" s="116"/>
    </row>
    <row r="33" spans="1:104" x14ac:dyDescent="0.25">
      <c r="A33" s="2" t="s">
        <v>4</v>
      </c>
      <c r="B33" s="7" t="s">
        <v>75</v>
      </c>
      <c r="C33" s="220">
        <v>0.13500000000000001</v>
      </c>
      <c r="D33" s="127"/>
      <c r="E33" s="137"/>
      <c r="F33" s="132"/>
      <c r="G33" s="132"/>
      <c r="H33" s="132"/>
      <c r="I33" s="132"/>
      <c r="J33" s="132"/>
      <c r="R33" s="116"/>
      <c r="S33" s="116"/>
      <c r="T33" s="116"/>
      <c r="U33" s="116"/>
      <c r="V33" s="116"/>
      <c r="W33" s="116"/>
      <c r="X33" s="116"/>
      <c r="Y33" s="116"/>
      <c r="Z33" s="116"/>
      <c r="AA33" s="116"/>
      <c r="AB33" s="116"/>
      <c r="AC33" s="116"/>
      <c r="AD33" s="116"/>
      <c r="AE33" s="116"/>
      <c r="AF33" s="116"/>
      <c r="AG33" s="116"/>
      <c r="AH33" s="116"/>
      <c r="AI33" s="116"/>
      <c r="AJ33" s="116"/>
      <c r="AK33" s="116"/>
      <c r="AL33" s="116"/>
      <c r="AM33" s="116"/>
      <c r="AN33" s="116"/>
      <c r="AO33" s="116"/>
      <c r="AP33" s="116"/>
      <c r="AQ33" s="116"/>
      <c r="AR33" s="116"/>
      <c r="AS33" s="116"/>
      <c r="AT33" s="116"/>
      <c r="AU33" s="116"/>
      <c r="AV33" s="116"/>
      <c r="AW33" s="116"/>
      <c r="AX33" s="116"/>
      <c r="AY33" s="116"/>
      <c r="AZ33" s="116"/>
      <c r="BA33" s="116"/>
      <c r="BB33" s="116"/>
      <c r="BC33" s="116"/>
      <c r="BD33" s="116"/>
      <c r="BE33" s="116"/>
      <c r="BF33" s="116"/>
      <c r="BG33" s="116"/>
      <c r="BH33" s="116"/>
      <c r="BI33" s="116"/>
      <c r="BJ33" s="116"/>
      <c r="BK33" s="116"/>
      <c r="BL33" s="116"/>
      <c r="BM33" s="116"/>
      <c r="BN33" s="116"/>
      <c r="BO33" s="116"/>
      <c r="BP33" s="116"/>
      <c r="BQ33" s="116"/>
      <c r="BR33" s="116"/>
      <c r="BS33" s="116"/>
      <c r="BT33" s="116"/>
      <c r="BU33" s="116"/>
      <c r="BV33" s="116"/>
      <c r="BW33" s="116"/>
      <c r="BX33" s="116"/>
      <c r="BY33" s="116"/>
      <c r="BZ33" s="116"/>
      <c r="CA33" s="116"/>
      <c r="CB33" s="116"/>
      <c r="CC33" s="116"/>
      <c r="CD33" s="116"/>
      <c r="CE33" s="116"/>
      <c r="CF33" s="116"/>
      <c r="CG33" s="116"/>
      <c r="CH33" s="116"/>
      <c r="CI33" s="116"/>
      <c r="CJ33" s="116"/>
      <c r="CK33" s="116"/>
      <c r="CL33" s="116"/>
      <c r="CM33" s="116"/>
      <c r="CN33" s="116"/>
      <c r="CO33" s="116"/>
      <c r="CP33" s="116"/>
      <c r="CQ33" s="116"/>
      <c r="CR33" s="116"/>
      <c r="CS33" s="116"/>
      <c r="CT33" s="116"/>
      <c r="CU33" s="116"/>
      <c r="CV33" s="116"/>
      <c r="CW33" s="116"/>
      <c r="CX33" s="116"/>
      <c r="CY33" s="116"/>
      <c r="CZ33" s="116"/>
    </row>
    <row r="34" spans="1:104" x14ac:dyDescent="0.25">
      <c r="A34" s="2" t="s">
        <v>13</v>
      </c>
      <c r="B34" s="9" t="s">
        <v>76</v>
      </c>
      <c r="C34" s="221">
        <v>0</v>
      </c>
      <c r="D34" s="128">
        <v>2800</v>
      </c>
      <c r="E34" s="138">
        <v>2800</v>
      </c>
      <c r="F34" s="205">
        <v>2800</v>
      </c>
      <c r="G34" s="205">
        <v>2800</v>
      </c>
      <c r="H34" s="205">
        <v>2800</v>
      </c>
      <c r="I34" s="205">
        <v>2800</v>
      </c>
      <c r="J34" s="205">
        <v>2800</v>
      </c>
      <c r="R34" s="116"/>
      <c r="S34" s="116"/>
      <c r="T34" s="116"/>
      <c r="U34" s="116"/>
      <c r="V34" s="116"/>
      <c r="W34" s="116"/>
      <c r="X34" s="116"/>
      <c r="Y34" s="116"/>
      <c r="Z34" s="116"/>
      <c r="AA34" s="116"/>
      <c r="AB34" s="116"/>
      <c r="AC34" s="116"/>
      <c r="AD34" s="116"/>
      <c r="AE34" s="116"/>
      <c r="AF34" s="116"/>
      <c r="AG34" s="116"/>
      <c r="AH34" s="116"/>
      <c r="AI34" s="116"/>
      <c r="AJ34" s="116"/>
      <c r="AK34" s="116"/>
      <c r="AL34" s="116"/>
      <c r="AM34" s="116"/>
      <c r="AN34" s="116"/>
      <c r="AO34" s="116"/>
      <c r="AP34" s="116"/>
      <c r="AQ34" s="116"/>
      <c r="AR34" s="116"/>
      <c r="AS34" s="116"/>
      <c r="AT34" s="116"/>
      <c r="AU34" s="116"/>
      <c r="AV34" s="116"/>
      <c r="AW34" s="116"/>
      <c r="AX34" s="116"/>
      <c r="AY34" s="116"/>
      <c r="AZ34" s="116"/>
      <c r="BA34" s="116"/>
      <c r="BB34" s="116"/>
      <c r="BC34" s="116"/>
      <c r="BD34" s="116"/>
      <c r="BE34" s="116"/>
      <c r="BF34" s="116"/>
      <c r="BG34" s="116"/>
      <c r="BH34" s="116"/>
      <c r="BI34" s="116"/>
      <c r="BJ34" s="116"/>
      <c r="BK34" s="116"/>
      <c r="BL34" s="116"/>
      <c r="BM34" s="116"/>
      <c r="BN34" s="116"/>
      <c r="BO34" s="116"/>
      <c r="BP34" s="116"/>
      <c r="BQ34" s="116"/>
      <c r="BR34" s="116"/>
      <c r="BS34" s="116"/>
      <c r="BT34" s="116"/>
      <c r="BU34" s="116"/>
      <c r="BV34" s="116"/>
      <c r="BW34" s="116"/>
      <c r="BX34" s="116"/>
      <c r="BY34" s="116"/>
      <c r="BZ34" s="116"/>
      <c r="CA34" s="116"/>
      <c r="CB34" s="116"/>
      <c r="CC34" s="116"/>
      <c r="CD34" s="116"/>
      <c r="CE34" s="116"/>
      <c r="CF34" s="116"/>
      <c r="CG34" s="116"/>
      <c r="CH34" s="116"/>
      <c r="CI34" s="116"/>
      <c r="CJ34" s="116"/>
      <c r="CK34" s="116"/>
      <c r="CL34" s="116"/>
      <c r="CM34" s="116"/>
      <c r="CN34" s="116"/>
      <c r="CO34" s="116"/>
      <c r="CP34" s="116"/>
      <c r="CQ34" s="116"/>
      <c r="CR34" s="116"/>
      <c r="CS34" s="116"/>
      <c r="CT34" s="116"/>
      <c r="CU34" s="116"/>
      <c r="CV34" s="116"/>
      <c r="CW34" s="116"/>
      <c r="CX34" s="116"/>
      <c r="CY34" s="116"/>
      <c r="CZ34" s="116"/>
    </row>
    <row r="35" spans="1:104" s="17" customFormat="1" x14ac:dyDescent="0.25">
      <c r="A35" s="16" t="s">
        <v>15</v>
      </c>
      <c r="B35" s="12"/>
      <c r="C35" s="245"/>
      <c r="D35" s="246">
        <f>D6+D9+D12+D13+D17+D21+D25+D32+D33+D34+D31</f>
        <v>385500</v>
      </c>
      <c r="E35" s="77">
        <f t="shared" ref="E35:J35" si="7">E6+E9+E12+E13+E17+E21+E25+E29+E32+E33+E34+E31</f>
        <v>385500</v>
      </c>
      <c r="F35" s="77">
        <f t="shared" si="7"/>
        <v>385500</v>
      </c>
      <c r="G35" s="77">
        <f t="shared" si="7"/>
        <v>385500</v>
      </c>
      <c r="H35" s="77">
        <f t="shared" si="7"/>
        <v>336870</v>
      </c>
      <c r="I35" s="77">
        <f t="shared" si="7"/>
        <v>399630</v>
      </c>
      <c r="J35" s="247">
        <f t="shared" si="7"/>
        <v>399630</v>
      </c>
      <c r="K35" s="10"/>
      <c r="L35" s="10"/>
      <c r="M35" s="10"/>
      <c r="N35" s="10"/>
      <c r="O35" s="10"/>
      <c r="P35" s="10"/>
      <c r="Q35" s="10"/>
      <c r="R35" s="118"/>
      <c r="S35" s="118"/>
      <c r="T35" s="118"/>
      <c r="U35" s="118"/>
      <c r="V35" s="118"/>
      <c r="W35" s="118"/>
      <c r="X35" s="118"/>
      <c r="Y35" s="118"/>
      <c r="Z35" s="118"/>
      <c r="AA35" s="118"/>
      <c r="AB35" s="118"/>
      <c r="AC35" s="118"/>
      <c r="AD35" s="118"/>
      <c r="AE35" s="118"/>
      <c r="AF35" s="118"/>
      <c r="AG35" s="118"/>
      <c r="AH35" s="118"/>
      <c r="AI35" s="118"/>
      <c r="AJ35" s="118"/>
      <c r="AK35" s="118"/>
      <c r="AL35" s="118"/>
      <c r="AM35" s="118"/>
      <c r="AN35" s="118"/>
      <c r="AO35" s="118"/>
      <c r="AP35" s="118"/>
      <c r="AQ35" s="118"/>
      <c r="AR35" s="118"/>
      <c r="AS35" s="118"/>
      <c r="AT35" s="118"/>
      <c r="AU35" s="118"/>
      <c r="AV35" s="118"/>
      <c r="AW35" s="118"/>
      <c r="AX35" s="118"/>
      <c r="AY35" s="118"/>
      <c r="AZ35" s="118"/>
      <c r="BA35" s="118"/>
      <c r="BB35" s="118"/>
      <c r="BC35" s="118"/>
      <c r="BD35" s="118"/>
      <c r="BE35" s="118"/>
      <c r="BF35" s="118"/>
      <c r="BG35" s="118"/>
      <c r="BH35" s="118"/>
      <c r="BI35" s="118"/>
      <c r="BJ35" s="118"/>
      <c r="BK35" s="118"/>
      <c r="BL35" s="118"/>
      <c r="BM35" s="118"/>
      <c r="BN35" s="118"/>
      <c r="BO35" s="118"/>
      <c r="BP35" s="118"/>
      <c r="BQ35" s="118"/>
      <c r="BR35" s="118"/>
      <c r="BS35" s="118"/>
      <c r="BT35" s="118"/>
      <c r="BU35" s="118"/>
      <c r="BV35" s="118"/>
      <c r="BW35" s="118"/>
      <c r="BX35" s="118"/>
      <c r="BY35" s="118"/>
      <c r="BZ35" s="118"/>
      <c r="CA35" s="118"/>
      <c r="CB35" s="118"/>
      <c r="CC35" s="118"/>
      <c r="CD35" s="118"/>
      <c r="CE35" s="118"/>
      <c r="CF35" s="118"/>
      <c r="CG35" s="118"/>
      <c r="CH35" s="118"/>
      <c r="CI35" s="118"/>
      <c r="CJ35" s="118"/>
      <c r="CK35" s="118"/>
      <c r="CL35" s="118"/>
      <c r="CM35" s="118"/>
      <c r="CN35" s="118"/>
      <c r="CO35" s="118"/>
      <c r="CP35" s="118"/>
      <c r="CQ35" s="118"/>
      <c r="CR35" s="118"/>
      <c r="CS35" s="118"/>
      <c r="CT35" s="118"/>
      <c r="CU35" s="118"/>
      <c r="CV35" s="118"/>
      <c r="CW35" s="118"/>
      <c r="CX35" s="118"/>
      <c r="CY35" s="118"/>
      <c r="CZ35" s="118"/>
    </row>
    <row r="36" spans="1:104" s="10" customFormat="1" ht="15.75" thickBot="1" x14ac:dyDescent="0.3">
      <c r="A36" s="8"/>
      <c r="B36" s="9"/>
      <c r="C36" s="182"/>
      <c r="D36" s="32"/>
      <c r="E36" s="14"/>
      <c r="F36" s="14"/>
      <c r="G36" s="14"/>
      <c r="H36" s="14"/>
      <c r="I36" s="14"/>
      <c r="J36" s="14"/>
      <c r="R36" s="118"/>
      <c r="S36" s="118"/>
      <c r="T36" s="118"/>
      <c r="U36" s="118"/>
      <c r="V36" s="118"/>
      <c r="W36" s="118"/>
      <c r="X36" s="118"/>
      <c r="Y36" s="118"/>
      <c r="Z36" s="118"/>
      <c r="AA36" s="118"/>
      <c r="AB36" s="118"/>
      <c r="AC36" s="118"/>
      <c r="AD36" s="118"/>
      <c r="AE36" s="118"/>
      <c r="AF36" s="118"/>
      <c r="AG36" s="118"/>
      <c r="AH36" s="118"/>
      <c r="AI36" s="118"/>
      <c r="AJ36" s="118"/>
      <c r="AK36" s="118"/>
      <c r="AL36" s="118"/>
      <c r="AM36" s="118"/>
      <c r="AN36" s="118"/>
      <c r="AO36" s="118"/>
      <c r="AP36" s="118"/>
      <c r="AQ36" s="118"/>
      <c r="AR36" s="118"/>
      <c r="AS36" s="118"/>
      <c r="AT36" s="118"/>
      <c r="AU36" s="118"/>
      <c r="AV36" s="118"/>
      <c r="AW36" s="118"/>
      <c r="AX36" s="118"/>
      <c r="AY36" s="118"/>
      <c r="AZ36" s="118"/>
      <c r="BA36" s="118"/>
      <c r="BB36" s="118"/>
      <c r="BC36" s="118"/>
      <c r="BD36" s="118"/>
      <c r="BE36" s="118"/>
      <c r="BF36" s="118"/>
      <c r="BG36" s="118"/>
      <c r="BH36" s="118"/>
      <c r="BI36" s="118"/>
      <c r="BJ36" s="118"/>
      <c r="BK36" s="118"/>
      <c r="BL36" s="118"/>
      <c r="BM36" s="118"/>
      <c r="BN36" s="118"/>
      <c r="BO36" s="118"/>
      <c r="BP36" s="118"/>
      <c r="BQ36" s="118"/>
      <c r="BR36" s="118"/>
      <c r="BS36" s="118"/>
      <c r="BT36" s="118"/>
      <c r="BU36" s="118"/>
      <c r="BV36" s="118"/>
      <c r="BW36" s="118"/>
      <c r="BX36" s="118"/>
      <c r="BY36" s="118"/>
      <c r="BZ36" s="118"/>
      <c r="CA36" s="118"/>
      <c r="CB36" s="118"/>
      <c r="CC36" s="118"/>
      <c r="CD36" s="118"/>
      <c r="CE36" s="118"/>
      <c r="CF36" s="118"/>
      <c r="CG36" s="118"/>
      <c r="CH36" s="118"/>
      <c r="CI36" s="118"/>
      <c r="CJ36" s="118"/>
      <c r="CK36" s="118"/>
      <c r="CL36" s="118"/>
      <c r="CM36" s="118"/>
      <c r="CN36" s="118"/>
      <c r="CO36" s="118"/>
      <c r="CP36" s="118"/>
      <c r="CQ36" s="118"/>
      <c r="CR36" s="118"/>
      <c r="CS36" s="118"/>
      <c r="CT36" s="118"/>
      <c r="CU36" s="118"/>
      <c r="CV36" s="118"/>
      <c r="CW36" s="118"/>
      <c r="CX36" s="118"/>
      <c r="CY36" s="118"/>
      <c r="CZ36" s="118"/>
    </row>
    <row r="37" spans="1:104" s="24" customFormat="1" ht="19.5" thickBot="1" x14ac:dyDescent="0.35">
      <c r="A37" s="64" t="s">
        <v>16</v>
      </c>
      <c r="B37" s="65"/>
      <c r="C37" s="183"/>
      <c r="D37" s="66"/>
      <c r="E37" s="66"/>
      <c r="F37" s="66"/>
      <c r="G37" s="66"/>
      <c r="H37" s="66"/>
      <c r="I37" s="66"/>
      <c r="J37" s="66"/>
      <c r="K37" s="55"/>
      <c r="L37" s="55"/>
      <c r="M37" s="55"/>
      <c r="N37" s="55"/>
      <c r="O37" s="55"/>
      <c r="P37" s="55"/>
      <c r="Q37" s="55"/>
      <c r="R37" s="115"/>
      <c r="S37" s="115"/>
      <c r="T37" s="115"/>
      <c r="U37" s="115"/>
      <c r="V37" s="115"/>
      <c r="W37" s="115"/>
      <c r="X37" s="115"/>
      <c r="Y37" s="115"/>
      <c r="Z37" s="115"/>
      <c r="AA37" s="115"/>
      <c r="AB37" s="115"/>
      <c r="AC37" s="115"/>
      <c r="AD37" s="115"/>
      <c r="AE37" s="115"/>
      <c r="AF37" s="115"/>
      <c r="AG37" s="115"/>
      <c r="AH37" s="115"/>
      <c r="AI37" s="115"/>
      <c r="AJ37" s="115"/>
      <c r="AK37" s="115"/>
      <c r="AL37" s="115"/>
      <c r="AM37" s="115"/>
      <c r="AN37" s="115"/>
      <c r="AO37" s="115"/>
      <c r="AP37" s="115"/>
      <c r="AQ37" s="115"/>
      <c r="AR37" s="115"/>
      <c r="AS37" s="115"/>
      <c r="AT37" s="115"/>
      <c r="AU37" s="115"/>
      <c r="AV37" s="115"/>
      <c r="AW37" s="115"/>
      <c r="AX37" s="115"/>
      <c r="AY37" s="115"/>
      <c r="AZ37" s="115"/>
      <c r="BA37" s="115"/>
      <c r="BB37" s="115"/>
      <c r="BC37" s="115"/>
      <c r="BD37" s="115"/>
      <c r="BE37" s="115"/>
      <c r="BF37" s="115"/>
      <c r="BG37" s="115"/>
      <c r="BH37" s="115"/>
      <c r="BI37" s="115"/>
      <c r="BJ37" s="115"/>
      <c r="BK37" s="115"/>
      <c r="BL37" s="115"/>
      <c r="BM37" s="115"/>
      <c r="BN37" s="115"/>
      <c r="BO37" s="115"/>
      <c r="BP37" s="115"/>
      <c r="BQ37" s="115"/>
      <c r="BR37" s="115"/>
      <c r="BS37" s="115"/>
      <c r="BT37" s="115"/>
      <c r="BU37" s="115"/>
      <c r="BV37" s="115"/>
      <c r="BW37" s="115"/>
      <c r="BX37" s="115"/>
      <c r="BY37" s="115"/>
      <c r="BZ37" s="115"/>
      <c r="CA37" s="115"/>
      <c r="CB37" s="115"/>
      <c r="CC37" s="115"/>
      <c r="CD37" s="115"/>
      <c r="CE37" s="115"/>
      <c r="CF37" s="115"/>
      <c r="CG37" s="115"/>
      <c r="CH37" s="115"/>
      <c r="CI37" s="115"/>
      <c r="CJ37" s="115"/>
      <c r="CK37" s="115"/>
      <c r="CL37" s="115"/>
      <c r="CM37" s="115"/>
      <c r="CN37" s="115"/>
      <c r="CO37" s="115"/>
      <c r="CP37" s="115"/>
      <c r="CQ37" s="115"/>
      <c r="CR37" s="115"/>
      <c r="CS37" s="115"/>
      <c r="CT37" s="115"/>
      <c r="CU37" s="115"/>
      <c r="CV37" s="115"/>
      <c r="CW37" s="115"/>
      <c r="CX37" s="115"/>
      <c r="CY37" s="115"/>
      <c r="CZ37" s="115"/>
    </row>
    <row r="38" spans="1:104" hidden="1" x14ac:dyDescent="0.25">
      <c r="A38" s="11" t="s">
        <v>17</v>
      </c>
      <c r="B38" s="63" t="s">
        <v>18</v>
      </c>
      <c r="C38" s="181">
        <v>0.255</v>
      </c>
      <c r="D38" s="129"/>
      <c r="E38" s="130"/>
      <c r="F38" s="130"/>
      <c r="G38" s="130"/>
      <c r="H38" s="130"/>
      <c r="I38" s="130"/>
      <c r="J38" s="130"/>
      <c r="R38" s="116"/>
      <c r="S38" s="116"/>
      <c r="T38" s="116"/>
      <c r="U38" s="116"/>
      <c r="V38" s="116"/>
      <c r="W38" s="116"/>
      <c r="X38" s="116"/>
      <c r="Y38" s="116"/>
      <c r="Z38" s="116"/>
      <c r="AA38" s="116"/>
      <c r="AB38" s="116"/>
      <c r="AC38" s="116"/>
      <c r="AD38" s="116"/>
      <c r="AE38" s="116"/>
      <c r="AF38" s="116"/>
      <c r="AG38" s="116"/>
      <c r="AH38" s="116"/>
      <c r="AI38" s="116"/>
      <c r="AJ38" s="116"/>
      <c r="AK38" s="116"/>
      <c r="AL38" s="116"/>
      <c r="AM38" s="116"/>
      <c r="AN38" s="116"/>
      <c r="AO38" s="116"/>
      <c r="AP38" s="116"/>
      <c r="AQ38" s="116"/>
      <c r="AR38" s="116"/>
      <c r="AS38" s="116"/>
      <c r="AT38" s="116"/>
      <c r="AU38" s="116"/>
      <c r="AV38" s="116"/>
      <c r="AW38" s="116"/>
      <c r="AX38" s="116"/>
      <c r="AY38" s="116"/>
      <c r="AZ38" s="116"/>
      <c r="BA38" s="116"/>
      <c r="BB38" s="116"/>
      <c r="BC38" s="116"/>
      <c r="BD38" s="116"/>
      <c r="BE38" s="116"/>
      <c r="BF38" s="116"/>
      <c r="BG38" s="116"/>
      <c r="BH38" s="116"/>
      <c r="BI38" s="116"/>
      <c r="BJ38" s="116"/>
      <c r="BK38" s="116"/>
      <c r="BL38" s="116"/>
      <c r="BM38" s="116"/>
      <c r="BN38" s="116"/>
      <c r="BO38" s="116"/>
      <c r="BP38" s="116"/>
      <c r="BQ38" s="116"/>
      <c r="BR38" s="116"/>
      <c r="BS38" s="116"/>
      <c r="BT38" s="116"/>
      <c r="BU38" s="116"/>
      <c r="BV38" s="116"/>
      <c r="BW38" s="116"/>
      <c r="BX38" s="116"/>
      <c r="BY38" s="116"/>
      <c r="BZ38" s="116"/>
      <c r="CA38" s="116"/>
      <c r="CB38" s="116"/>
      <c r="CC38" s="116"/>
      <c r="CD38" s="116"/>
      <c r="CE38" s="116"/>
      <c r="CF38" s="116"/>
      <c r="CG38" s="116"/>
      <c r="CH38" s="116"/>
      <c r="CI38" s="116"/>
      <c r="CJ38" s="116"/>
      <c r="CK38" s="116"/>
      <c r="CL38" s="116"/>
      <c r="CM38" s="116"/>
      <c r="CN38" s="116"/>
      <c r="CO38" s="116"/>
      <c r="CP38" s="116"/>
      <c r="CQ38" s="116"/>
      <c r="CR38" s="116"/>
      <c r="CS38" s="116"/>
      <c r="CT38" s="116"/>
      <c r="CU38" s="116"/>
      <c r="CV38" s="116"/>
      <c r="CW38" s="116"/>
      <c r="CX38" s="116"/>
      <c r="CY38" s="116"/>
      <c r="CZ38" s="116"/>
    </row>
    <row r="39" spans="1:104" hidden="1" x14ac:dyDescent="0.25">
      <c r="A39" s="11" t="s">
        <v>17</v>
      </c>
      <c r="B39" s="13" t="s">
        <v>19</v>
      </c>
      <c r="C39" s="179">
        <v>0.13500000000000001</v>
      </c>
      <c r="D39" s="128"/>
      <c r="E39" s="131"/>
      <c r="F39" s="132"/>
      <c r="G39" s="132"/>
      <c r="H39" s="132"/>
      <c r="I39" s="132"/>
      <c r="J39" s="132"/>
      <c r="R39" s="116"/>
      <c r="S39" s="116"/>
      <c r="T39" s="116"/>
      <c r="U39" s="116"/>
      <c r="V39" s="116"/>
      <c r="W39" s="116"/>
      <c r="X39" s="116"/>
      <c r="Y39" s="116"/>
      <c r="Z39" s="116"/>
      <c r="AA39" s="116"/>
      <c r="AB39" s="116"/>
      <c r="AC39" s="116"/>
      <c r="AD39" s="116"/>
      <c r="AE39" s="116"/>
      <c r="AF39" s="116"/>
      <c r="AG39" s="116"/>
      <c r="AH39" s="116"/>
      <c r="AI39" s="116"/>
      <c r="AJ39" s="116"/>
      <c r="AK39" s="116"/>
      <c r="AL39" s="116"/>
      <c r="AM39" s="116"/>
      <c r="AN39" s="116"/>
      <c r="AO39" s="116"/>
      <c r="AP39" s="116"/>
      <c r="AQ39" s="116"/>
      <c r="AR39" s="116"/>
      <c r="AS39" s="116"/>
      <c r="AT39" s="116"/>
      <c r="AU39" s="116"/>
      <c r="AV39" s="116"/>
      <c r="AW39" s="116"/>
      <c r="AX39" s="116"/>
      <c r="AY39" s="116"/>
      <c r="AZ39" s="116"/>
      <c r="BA39" s="116"/>
      <c r="BB39" s="116"/>
      <c r="BC39" s="116"/>
      <c r="BD39" s="116"/>
      <c r="BE39" s="116"/>
      <c r="BF39" s="116"/>
      <c r="BG39" s="116"/>
      <c r="BH39" s="116"/>
      <c r="BI39" s="116"/>
      <c r="BJ39" s="116"/>
      <c r="BK39" s="116"/>
      <c r="BL39" s="116"/>
      <c r="BM39" s="116"/>
      <c r="BN39" s="116"/>
      <c r="BO39" s="116"/>
      <c r="BP39" s="116"/>
      <c r="BQ39" s="116"/>
      <c r="BR39" s="116"/>
      <c r="BS39" s="116"/>
      <c r="BT39" s="116"/>
      <c r="BU39" s="116"/>
      <c r="BV39" s="116"/>
      <c r="BW39" s="116"/>
      <c r="BX39" s="116"/>
      <c r="BY39" s="116"/>
      <c r="BZ39" s="116"/>
      <c r="CA39" s="116"/>
      <c r="CB39" s="116"/>
      <c r="CC39" s="116"/>
      <c r="CD39" s="116"/>
      <c r="CE39" s="116"/>
      <c r="CF39" s="116"/>
      <c r="CG39" s="116"/>
      <c r="CH39" s="116"/>
      <c r="CI39" s="116"/>
      <c r="CJ39" s="116"/>
      <c r="CK39" s="116"/>
      <c r="CL39" s="116"/>
      <c r="CM39" s="116"/>
      <c r="CN39" s="116"/>
      <c r="CO39" s="116"/>
      <c r="CP39" s="116"/>
      <c r="CQ39" s="116"/>
      <c r="CR39" s="116"/>
      <c r="CS39" s="116"/>
      <c r="CT39" s="116"/>
      <c r="CU39" s="116"/>
      <c r="CV39" s="116"/>
      <c r="CW39" s="116"/>
      <c r="CX39" s="116"/>
      <c r="CY39" s="116"/>
      <c r="CZ39" s="116"/>
    </row>
    <row r="40" spans="1:104" hidden="1" x14ac:dyDescent="0.25">
      <c r="A40" s="11" t="s">
        <v>17</v>
      </c>
      <c r="B40" s="13" t="s">
        <v>20</v>
      </c>
      <c r="C40" s="179">
        <v>0.255</v>
      </c>
      <c r="D40" s="128"/>
      <c r="E40" s="131"/>
      <c r="F40" s="132"/>
      <c r="G40" s="132"/>
      <c r="H40" s="132"/>
      <c r="I40" s="132"/>
      <c r="J40" s="132"/>
      <c r="R40" s="116"/>
      <c r="S40" s="116"/>
      <c r="T40" s="116"/>
      <c r="U40" s="116"/>
      <c r="V40" s="116"/>
      <c r="W40" s="116"/>
      <c r="X40" s="116"/>
      <c r="Y40" s="116"/>
      <c r="Z40" s="116"/>
      <c r="AA40" s="116"/>
      <c r="AB40" s="116"/>
      <c r="AC40" s="116"/>
      <c r="AD40" s="116"/>
      <c r="AE40" s="116"/>
      <c r="AF40" s="116"/>
      <c r="AG40" s="116"/>
      <c r="AH40" s="116"/>
      <c r="AI40" s="116"/>
      <c r="AJ40" s="116"/>
      <c r="AK40" s="116"/>
      <c r="AL40" s="116"/>
      <c r="AM40" s="116"/>
      <c r="AN40" s="116"/>
      <c r="AO40" s="116"/>
      <c r="AP40" s="116"/>
      <c r="AQ40" s="116"/>
      <c r="AR40" s="116"/>
      <c r="AS40" s="116"/>
      <c r="AT40" s="116"/>
      <c r="AU40" s="116"/>
      <c r="AV40" s="116"/>
      <c r="AW40" s="116"/>
      <c r="AX40" s="116"/>
      <c r="AY40" s="116"/>
      <c r="AZ40" s="116"/>
      <c r="BA40" s="116"/>
      <c r="BB40" s="116"/>
      <c r="BC40" s="116"/>
      <c r="BD40" s="116"/>
      <c r="BE40" s="116"/>
      <c r="BF40" s="116"/>
      <c r="BG40" s="116"/>
      <c r="BH40" s="116"/>
      <c r="BI40" s="116"/>
      <c r="BJ40" s="116"/>
      <c r="BK40" s="116"/>
      <c r="BL40" s="116"/>
      <c r="BM40" s="116"/>
      <c r="BN40" s="116"/>
      <c r="BO40" s="116"/>
      <c r="BP40" s="116"/>
      <c r="BQ40" s="116"/>
      <c r="BR40" s="116"/>
      <c r="BS40" s="116"/>
      <c r="BT40" s="116"/>
      <c r="BU40" s="116"/>
      <c r="BV40" s="116"/>
      <c r="BW40" s="116"/>
      <c r="BX40" s="116"/>
      <c r="BY40" s="116"/>
      <c r="BZ40" s="116"/>
      <c r="CA40" s="116"/>
      <c r="CB40" s="116"/>
      <c r="CC40" s="116"/>
      <c r="CD40" s="116"/>
      <c r="CE40" s="116"/>
      <c r="CF40" s="116"/>
      <c r="CG40" s="116"/>
      <c r="CH40" s="116"/>
      <c r="CI40" s="116"/>
      <c r="CJ40" s="116"/>
      <c r="CK40" s="116"/>
      <c r="CL40" s="116"/>
      <c r="CM40" s="116"/>
      <c r="CN40" s="116"/>
      <c r="CO40" s="116"/>
      <c r="CP40" s="116"/>
      <c r="CQ40" s="116"/>
      <c r="CR40" s="116"/>
      <c r="CS40" s="116"/>
      <c r="CT40" s="116"/>
      <c r="CU40" s="116"/>
      <c r="CV40" s="116"/>
      <c r="CW40" s="116"/>
      <c r="CX40" s="116"/>
      <c r="CY40" s="116"/>
      <c r="CZ40" s="116"/>
    </row>
    <row r="41" spans="1:104" ht="15" customHeight="1" x14ac:dyDescent="0.25">
      <c r="A41" s="11" t="s">
        <v>17</v>
      </c>
      <c r="B41" s="13" t="s">
        <v>21</v>
      </c>
      <c r="C41" s="207">
        <v>0.255</v>
      </c>
      <c r="D41" s="206">
        <f>400*(D27+D23+D19)</f>
        <v>132000</v>
      </c>
      <c r="E41" s="137">
        <f>400*(E27+E23+E19)*1.03</f>
        <v>135960</v>
      </c>
      <c r="F41" s="137">
        <f>E41*1.03</f>
        <v>140038.80000000002</v>
      </c>
      <c r="G41" s="137">
        <f t="shared" ref="G41:J41" si="8">F41*1.03</f>
        <v>144239.96400000001</v>
      </c>
      <c r="H41" s="137">
        <f t="shared" si="8"/>
        <v>148567.16292</v>
      </c>
      <c r="I41" s="137">
        <f t="shared" si="8"/>
        <v>153024.1778076</v>
      </c>
      <c r="J41" s="137">
        <f t="shared" si="8"/>
        <v>157614.90314182802</v>
      </c>
      <c r="K41" s="252" t="s">
        <v>119</v>
      </c>
      <c r="R41" s="116"/>
      <c r="S41" s="116"/>
      <c r="T41" s="116"/>
      <c r="U41" s="116"/>
      <c r="V41" s="116"/>
      <c r="W41" s="116"/>
      <c r="X41" s="116"/>
      <c r="Y41" s="116"/>
      <c r="Z41" s="116"/>
      <c r="AA41" s="116"/>
      <c r="AB41" s="116"/>
      <c r="AC41" s="116"/>
      <c r="AD41" s="116"/>
      <c r="AE41" s="116"/>
      <c r="AF41" s="116"/>
      <c r="AG41" s="116"/>
      <c r="AH41" s="116"/>
      <c r="AI41" s="116"/>
      <c r="AJ41" s="116"/>
      <c r="AK41" s="116"/>
      <c r="AL41" s="116"/>
      <c r="AM41" s="116"/>
      <c r="AN41" s="116"/>
      <c r="AO41" s="116"/>
      <c r="AP41" s="116"/>
      <c r="AQ41" s="116"/>
      <c r="AR41" s="116"/>
      <c r="AS41" s="116"/>
      <c r="AT41" s="116"/>
      <c r="AU41" s="116"/>
      <c r="AV41" s="116"/>
      <c r="AW41" s="116"/>
      <c r="AX41" s="116"/>
      <c r="AY41" s="116"/>
      <c r="AZ41" s="116"/>
      <c r="BA41" s="116"/>
      <c r="BB41" s="116"/>
      <c r="BC41" s="116"/>
      <c r="BD41" s="116"/>
      <c r="BE41" s="116"/>
      <c r="BF41" s="116"/>
      <c r="BG41" s="116"/>
      <c r="BH41" s="116"/>
      <c r="BI41" s="116"/>
      <c r="BJ41" s="116"/>
      <c r="BK41" s="116"/>
      <c r="BL41" s="116"/>
      <c r="BM41" s="116"/>
      <c r="BN41" s="116"/>
      <c r="BO41" s="116"/>
      <c r="BP41" s="116"/>
      <c r="BQ41" s="116"/>
      <c r="BR41" s="116"/>
      <c r="BS41" s="116"/>
      <c r="BT41" s="116"/>
      <c r="BU41" s="116"/>
      <c r="BV41" s="116"/>
      <c r="BW41" s="116"/>
      <c r="BX41" s="116"/>
      <c r="BY41" s="116"/>
      <c r="BZ41" s="116"/>
      <c r="CA41" s="116"/>
      <c r="CB41" s="116"/>
      <c r="CC41" s="116"/>
      <c r="CD41" s="116"/>
      <c r="CE41" s="116"/>
      <c r="CF41" s="116"/>
      <c r="CG41" s="116"/>
      <c r="CH41" s="116"/>
      <c r="CI41" s="116"/>
      <c r="CJ41" s="116"/>
      <c r="CK41" s="116"/>
      <c r="CL41" s="116"/>
      <c r="CM41" s="116"/>
      <c r="CN41" s="116"/>
      <c r="CO41" s="116"/>
      <c r="CP41" s="116"/>
      <c r="CQ41" s="116"/>
      <c r="CR41" s="116"/>
      <c r="CS41" s="116"/>
      <c r="CT41" s="116"/>
      <c r="CU41" s="116"/>
      <c r="CV41" s="116"/>
      <c r="CW41" s="116"/>
      <c r="CX41" s="116"/>
      <c r="CY41" s="116"/>
      <c r="CZ41" s="116"/>
    </row>
    <row r="42" spans="1:104" ht="30" x14ac:dyDescent="0.25">
      <c r="A42" s="11" t="s">
        <v>17</v>
      </c>
      <c r="B42" s="13" t="s">
        <v>22</v>
      </c>
      <c r="C42" s="208">
        <v>0.255</v>
      </c>
      <c r="D42" s="128">
        <f>100*(D27+D23+D19)</f>
        <v>33000</v>
      </c>
      <c r="E42" s="137">
        <f t="shared" ref="E42" si="9">100*(E27+E23+E19)</f>
        <v>33000</v>
      </c>
      <c r="F42" s="132">
        <f>100*(F27+F23+F19)*1.2</f>
        <v>39600</v>
      </c>
      <c r="G42" s="132">
        <f>100*(G27+G23+G19)*1.2</f>
        <v>39600</v>
      </c>
      <c r="H42" s="132">
        <f t="shared" ref="H42:J42" si="10">100*(H27+H23+H19)*1.2</f>
        <v>39600</v>
      </c>
      <c r="I42" s="132">
        <f t="shared" si="10"/>
        <v>39600</v>
      </c>
      <c r="J42" s="132">
        <f t="shared" si="10"/>
        <v>39600</v>
      </c>
      <c r="K42" s="252" t="s">
        <v>122</v>
      </c>
      <c r="R42" s="116"/>
      <c r="S42" s="116"/>
      <c r="T42" s="116"/>
      <c r="U42" s="116"/>
      <c r="V42" s="116"/>
      <c r="W42" s="116"/>
      <c r="X42" s="116"/>
      <c r="Y42" s="116"/>
      <c r="Z42" s="116"/>
      <c r="AA42" s="116"/>
      <c r="AB42" s="116"/>
      <c r="AC42" s="116"/>
      <c r="AD42" s="116"/>
      <c r="AE42" s="116"/>
      <c r="AF42" s="116"/>
      <c r="AG42" s="116"/>
      <c r="AH42" s="116"/>
      <c r="AI42" s="116"/>
      <c r="AJ42" s="116"/>
      <c r="AK42" s="116"/>
      <c r="AL42" s="116"/>
      <c r="AM42" s="116"/>
      <c r="AN42" s="116"/>
      <c r="AO42" s="116"/>
      <c r="AP42" s="116"/>
      <c r="AQ42" s="116"/>
      <c r="AR42" s="116"/>
      <c r="AS42" s="116"/>
      <c r="AT42" s="116"/>
      <c r="AU42" s="116"/>
      <c r="AV42" s="116"/>
      <c r="AW42" s="116"/>
      <c r="AX42" s="116"/>
      <c r="AY42" s="116"/>
      <c r="AZ42" s="116"/>
      <c r="BA42" s="116"/>
      <c r="BB42" s="116"/>
      <c r="BC42" s="116"/>
      <c r="BD42" s="116"/>
      <c r="BE42" s="116"/>
      <c r="BF42" s="116"/>
      <c r="BG42" s="116"/>
      <c r="BH42" s="116"/>
      <c r="BI42" s="116"/>
      <c r="BJ42" s="116"/>
      <c r="BK42" s="116"/>
      <c r="BL42" s="116"/>
      <c r="BM42" s="116"/>
      <c r="BN42" s="116"/>
      <c r="BO42" s="116"/>
      <c r="BP42" s="116"/>
      <c r="BQ42" s="116"/>
      <c r="BR42" s="116"/>
      <c r="BS42" s="116"/>
      <c r="BT42" s="116"/>
      <c r="BU42" s="116"/>
      <c r="BV42" s="116"/>
      <c r="BW42" s="116"/>
      <c r="BX42" s="116"/>
      <c r="BY42" s="116"/>
      <c r="BZ42" s="116"/>
      <c r="CA42" s="116"/>
      <c r="CB42" s="116"/>
      <c r="CC42" s="116"/>
      <c r="CD42" s="116"/>
      <c r="CE42" s="116"/>
      <c r="CF42" s="116"/>
      <c r="CG42" s="116"/>
      <c r="CH42" s="116"/>
      <c r="CI42" s="116"/>
      <c r="CJ42" s="116"/>
      <c r="CK42" s="116"/>
      <c r="CL42" s="116"/>
      <c r="CM42" s="116"/>
      <c r="CN42" s="116"/>
      <c r="CO42" s="116"/>
      <c r="CP42" s="116"/>
      <c r="CQ42" s="116"/>
      <c r="CR42" s="116"/>
      <c r="CS42" s="116"/>
      <c r="CT42" s="116"/>
      <c r="CU42" s="116"/>
      <c r="CV42" s="116"/>
      <c r="CW42" s="116"/>
      <c r="CX42" s="116"/>
      <c r="CY42" s="116"/>
      <c r="CZ42" s="116"/>
    </row>
    <row r="43" spans="1:104" x14ac:dyDescent="0.25">
      <c r="A43" s="11" t="s">
        <v>17</v>
      </c>
      <c r="B43" s="13" t="s">
        <v>23</v>
      </c>
      <c r="C43" s="208">
        <v>0</v>
      </c>
      <c r="D43" s="128">
        <f>2*9*200*14</f>
        <v>50400</v>
      </c>
      <c r="E43" s="137">
        <f t="shared" ref="E43:J43" si="11">2*9*200*14</f>
        <v>50400</v>
      </c>
      <c r="F43" s="132">
        <f t="shared" si="11"/>
        <v>50400</v>
      </c>
      <c r="G43" s="132">
        <f t="shared" si="11"/>
        <v>50400</v>
      </c>
      <c r="H43" s="132">
        <f t="shared" si="11"/>
        <v>50400</v>
      </c>
      <c r="I43" s="132">
        <f t="shared" si="11"/>
        <v>50400</v>
      </c>
      <c r="J43" s="132">
        <f t="shared" si="11"/>
        <v>50400</v>
      </c>
      <c r="R43" s="116"/>
      <c r="S43" s="116"/>
      <c r="T43" s="116"/>
      <c r="U43" s="116"/>
      <c r="V43" s="116"/>
      <c r="W43" s="116"/>
      <c r="X43" s="116"/>
      <c r="Y43" s="116"/>
      <c r="Z43" s="116"/>
      <c r="AA43" s="116"/>
      <c r="AB43" s="116"/>
      <c r="AC43" s="116"/>
      <c r="AD43" s="116"/>
      <c r="AE43" s="116"/>
      <c r="AF43" s="116"/>
      <c r="AG43" s="116"/>
      <c r="AH43" s="116"/>
      <c r="AI43" s="116"/>
      <c r="AJ43" s="116"/>
      <c r="AK43" s="116"/>
      <c r="AL43" s="116"/>
      <c r="AM43" s="116"/>
      <c r="AN43" s="116"/>
      <c r="AO43" s="116"/>
      <c r="AP43" s="116"/>
      <c r="AQ43" s="116"/>
      <c r="AR43" s="116"/>
      <c r="AS43" s="116"/>
      <c r="AT43" s="116"/>
      <c r="AU43" s="116"/>
      <c r="AV43" s="116"/>
      <c r="AW43" s="116"/>
      <c r="AX43" s="116"/>
      <c r="AY43" s="116"/>
      <c r="AZ43" s="116"/>
      <c r="BA43" s="116"/>
      <c r="BB43" s="116"/>
      <c r="BC43" s="116"/>
      <c r="BD43" s="116"/>
      <c r="BE43" s="116"/>
      <c r="BF43" s="116"/>
      <c r="BG43" s="116"/>
      <c r="BH43" s="116"/>
      <c r="BI43" s="116"/>
      <c r="BJ43" s="116"/>
      <c r="BK43" s="116"/>
      <c r="BL43" s="116"/>
      <c r="BM43" s="116"/>
      <c r="BN43" s="116"/>
      <c r="BO43" s="116"/>
      <c r="BP43" s="116"/>
      <c r="BQ43" s="116"/>
      <c r="BR43" s="116"/>
      <c r="BS43" s="116"/>
      <c r="BT43" s="116"/>
      <c r="BU43" s="116"/>
      <c r="BV43" s="116"/>
      <c r="BW43" s="116"/>
      <c r="BX43" s="116"/>
      <c r="BY43" s="116"/>
      <c r="BZ43" s="116"/>
      <c r="CA43" s="116"/>
      <c r="CB43" s="116"/>
      <c r="CC43" s="116"/>
      <c r="CD43" s="116"/>
      <c r="CE43" s="116"/>
      <c r="CF43" s="116"/>
      <c r="CG43" s="116"/>
      <c r="CH43" s="116"/>
      <c r="CI43" s="116"/>
      <c r="CJ43" s="116"/>
      <c r="CK43" s="116"/>
      <c r="CL43" s="116"/>
      <c r="CM43" s="116"/>
      <c r="CN43" s="116"/>
      <c r="CO43" s="116"/>
      <c r="CP43" s="116"/>
      <c r="CQ43" s="116"/>
      <c r="CR43" s="116"/>
      <c r="CS43" s="116"/>
      <c r="CT43" s="116"/>
      <c r="CU43" s="116"/>
      <c r="CV43" s="116"/>
      <c r="CW43" s="116"/>
      <c r="CX43" s="116"/>
      <c r="CY43" s="116"/>
      <c r="CZ43" s="116"/>
    </row>
    <row r="44" spans="1:104" x14ac:dyDescent="0.25">
      <c r="A44" s="11" t="s">
        <v>17</v>
      </c>
      <c r="B44" s="13" t="s">
        <v>24</v>
      </c>
      <c r="C44" s="208">
        <v>0.255</v>
      </c>
      <c r="D44" s="127"/>
      <c r="E44" s="133"/>
      <c r="F44" s="134"/>
      <c r="G44" s="134"/>
      <c r="H44" s="134"/>
      <c r="I44" s="134"/>
      <c r="J44" s="134"/>
      <c r="R44" s="116"/>
      <c r="S44" s="116"/>
      <c r="T44" s="116"/>
      <c r="U44" s="116"/>
      <c r="V44" s="116"/>
      <c r="W44" s="116"/>
      <c r="X44" s="116"/>
      <c r="Y44" s="116"/>
      <c r="Z44" s="116"/>
      <c r="AA44" s="116"/>
      <c r="AB44" s="116"/>
      <c r="AC44" s="116"/>
      <c r="AD44" s="116"/>
      <c r="AE44" s="116"/>
      <c r="AF44" s="116"/>
      <c r="AG44" s="116"/>
      <c r="AH44" s="116"/>
      <c r="AI44" s="116"/>
      <c r="AJ44" s="116"/>
      <c r="AK44" s="116"/>
      <c r="AL44" s="116"/>
      <c r="AM44" s="116"/>
      <c r="AN44" s="116"/>
      <c r="AO44" s="116"/>
      <c r="AP44" s="116"/>
      <c r="AQ44" s="116"/>
      <c r="AR44" s="116"/>
      <c r="AS44" s="116"/>
      <c r="AT44" s="116"/>
      <c r="AU44" s="116"/>
      <c r="AV44" s="116"/>
      <c r="AW44" s="116"/>
      <c r="AX44" s="116"/>
      <c r="AY44" s="116"/>
      <c r="AZ44" s="116"/>
      <c r="BA44" s="116"/>
      <c r="BB44" s="116"/>
      <c r="BC44" s="116"/>
      <c r="BD44" s="116"/>
      <c r="BE44" s="116"/>
      <c r="BF44" s="116"/>
      <c r="BG44" s="116"/>
      <c r="BH44" s="116"/>
      <c r="BI44" s="116"/>
      <c r="BJ44" s="116"/>
      <c r="BK44" s="116"/>
      <c r="BL44" s="116"/>
      <c r="BM44" s="116"/>
      <c r="BN44" s="116"/>
      <c r="BO44" s="116"/>
      <c r="BP44" s="116"/>
      <c r="BQ44" s="116"/>
      <c r="BR44" s="116"/>
      <c r="BS44" s="116"/>
      <c r="BT44" s="116"/>
      <c r="BU44" s="116"/>
      <c r="BV44" s="116"/>
      <c r="BW44" s="116"/>
      <c r="BX44" s="116"/>
      <c r="BY44" s="116"/>
      <c r="BZ44" s="116"/>
      <c r="CA44" s="116"/>
      <c r="CB44" s="116"/>
      <c r="CC44" s="116"/>
      <c r="CD44" s="116"/>
      <c r="CE44" s="116"/>
      <c r="CF44" s="116"/>
      <c r="CG44" s="116"/>
      <c r="CH44" s="116"/>
      <c r="CI44" s="116"/>
      <c r="CJ44" s="116"/>
      <c r="CK44" s="116"/>
      <c r="CL44" s="116"/>
      <c r="CM44" s="116"/>
      <c r="CN44" s="116"/>
      <c r="CO44" s="116"/>
      <c r="CP44" s="116"/>
      <c r="CQ44" s="116"/>
      <c r="CR44" s="116"/>
      <c r="CS44" s="116"/>
      <c r="CT44" s="116"/>
      <c r="CU44" s="116"/>
      <c r="CV44" s="116"/>
      <c r="CW44" s="116"/>
      <c r="CX44" s="116"/>
      <c r="CY44" s="116"/>
      <c r="CZ44" s="116"/>
    </row>
    <row r="45" spans="1:104" x14ac:dyDescent="0.25">
      <c r="A45" s="11"/>
      <c r="B45" s="13" t="s">
        <v>25</v>
      </c>
      <c r="C45" s="208">
        <v>0</v>
      </c>
      <c r="D45" s="127">
        <f>85*300</f>
        <v>25500</v>
      </c>
      <c r="E45" s="137">
        <f t="shared" ref="E45:J45" si="12">85*300</f>
        <v>25500</v>
      </c>
      <c r="F45" s="132">
        <f t="shared" si="12"/>
        <v>25500</v>
      </c>
      <c r="G45" s="132">
        <f t="shared" si="12"/>
        <v>25500</v>
      </c>
      <c r="H45" s="132">
        <f t="shared" si="12"/>
        <v>25500</v>
      </c>
      <c r="I45" s="132">
        <f t="shared" si="12"/>
        <v>25500</v>
      </c>
      <c r="J45" s="132">
        <f t="shared" si="12"/>
        <v>25500</v>
      </c>
      <c r="R45" s="116"/>
      <c r="S45" s="116"/>
      <c r="T45" s="116"/>
      <c r="U45" s="116"/>
      <c r="V45" s="116"/>
      <c r="W45" s="116"/>
      <c r="X45" s="116"/>
      <c r="Y45" s="116"/>
      <c r="Z45" s="116"/>
      <c r="AA45" s="116"/>
      <c r="AB45" s="116"/>
      <c r="AC45" s="116"/>
      <c r="AD45" s="116"/>
      <c r="AE45" s="116"/>
      <c r="AF45" s="116"/>
      <c r="AG45" s="116"/>
      <c r="AH45" s="116"/>
      <c r="AI45" s="116"/>
      <c r="AJ45" s="116"/>
      <c r="AK45" s="116"/>
      <c r="AL45" s="116"/>
      <c r="AM45" s="116"/>
      <c r="AN45" s="116"/>
      <c r="AO45" s="116"/>
      <c r="AP45" s="116"/>
      <c r="AQ45" s="116"/>
      <c r="AR45" s="116"/>
      <c r="AS45" s="116"/>
      <c r="AT45" s="116"/>
      <c r="AU45" s="116"/>
      <c r="AV45" s="116"/>
      <c r="AW45" s="116"/>
      <c r="AX45" s="116"/>
      <c r="AY45" s="116"/>
      <c r="AZ45" s="116"/>
      <c r="BA45" s="116"/>
      <c r="BB45" s="116"/>
      <c r="BC45" s="116"/>
      <c r="BD45" s="116"/>
      <c r="BE45" s="116"/>
      <c r="BF45" s="116"/>
      <c r="BG45" s="116"/>
      <c r="BH45" s="116"/>
      <c r="BI45" s="116"/>
      <c r="BJ45" s="116"/>
      <c r="BK45" s="116"/>
      <c r="BL45" s="116"/>
      <c r="BM45" s="116"/>
      <c r="BN45" s="116"/>
      <c r="BO45" s="116"/>
      <c r="BP45" s="116"/>
      <c r="BQ45" s="116"/>
      <c r="BR45" s="116"/>
      <c r="BS45" s="116"/>
      <c r="BT45" s="116"/>
      <c r="BU45" s="116"/>
      <c r="BV45" s="116"/>
      <c r="BW45" s="116"/>
      <c r="BX45" s="116"/>
      <c r="BY45" s="116"/>
      <c r="BZ45" s="116"/>
      <c r="CA45" s="116"/>
      <c r="CB45" s="116"/>
      <c r="CC45" s="116"/>
      <c r="CD45" s="116"/>
      <c r="CE45" s="116"/>
      <c r="CF45" s="116"/>
      <c r="CG45" s="116"/>
      <c r="CH45" s="116"/>
      <c r="CI45" s="116"/>
      <c r="CJ45" s="116"/>
      <c r="CK45" s="116"/>
      <c r="CL45" s="116"/>
      <c r="CM45" s="116"/>
      <c r="CN45" s="116"/>
      <c r="CO45" s="116"/>
      <c r="CP45" s="116"/>
      <c r="CQ45" s="116"/>
      <c r="CR45" s="116"/>
      <c r="CS45" s="116"/>
      <c r="CT45" s="116"/>
      <c r="CU45" s="116"/>
      <c r="CV45" s="116"/>
      <c r="CW45" s="116"/>
      <c r="CX45" s="116"/>
      <c r="CY45" s="116"/>
      <c r="CZ45" s="116"/>
    </row>
    <row r="46" spans="1:104" x14ac:dyDescent="0.25">
      <c r="A46" s="11" t="s">
        <v>17</v>
      </c>
      <c r="B46" s="13" t="s">
        <v>26</v>
      </c>
      <c r="C46" s="208">
        <v>0</v>
      </c>
      <c r="D46" s="127">
        <f>20*(D27+D23+D19)</f>
        <v>6600</v>
      </c>
      <c r="E46" s="137">
        <f t="shared" ref="E46:J46" si="13">20*(E27+E23+E19)</f>
        <v>6600</v>
      </c>
      <c r="F46" s="132">
        <f t="shared" si="13"/>
        <v>6600</v>
      </c>
      <c r="G46" s="132">
        <f t="shared" si="13"/>
        <v>6600</v>
      </c>
      <c r="H46" s="132">
        <f t="shared" si="13"/>
        <v>6600</v>
      </c>
      <c r="I46" s="132">
        <f t="shared" si="13"/>
        <v>6600</v>
      </c>
      <c r="J46" s="132">
        <f t="shared" si="13"/>
        <v>6600</v>
      </c>
      <c r="R46" s="116"/>
      <c r="S46" s="116"/>
      <c r="T46" s="116"/>
      <c r="U46" s="116"/>
      <c r="V46" s="116"/>
      <c r="W46" s="116"/>
      <c r="X46" s="116"/>
      <c r="Y46" s="116"/>
      <c r="Z46" s="116"/>
      <c r="AA46" s="116"/>
      <c r="AB46" s="116"/>
      <c r="AC46" s="116"/>
      <c r="AD46" s="116"/>
      <c r="AE46" s="116"/>
      <c r="AF46" s="116"/>
      <c r="AG46" s="116"/>
      <c r="AH46" s="116"/>
      <c r="AI46" s="116"/>
      <c r="AJ46" s="116"/>
      <c r="AK46" s="116"/>
      <c r="AL46" s="116"/>
      <c r="AM46" s="116"/>
      <c r="AN46" s="116"/>
      <c r="AO46" s="116"/>
      <c r="AP46" s="116"/>
      <c r="AQ46" s="116"/>
      <c r="AR46" s="116"/>
      <c r="AS46" s="116"/>
      <c r="AT46" s="116"/>
      <c r="AU46" s="116"/>
      <c r="AV46" s="116"/>
      <c r="AW46" s="116"/>
      <c r="AX46" s="116"/>
      <c r="AY46" s="116"/>
      <c r="AZ46" s="116"/>
      <c r="BA46" s="116"/>
      <c r="BB46" s="116"/>
      <c r="BC46" s="116"/>
      <c r="BD46" s="116"/>
      <c r="BE46" s="116"/>
      <c r="BF46" s="116"/>
      <c r="BG46" s="116"/>
      <c r="BH46" s="116"/>
      <c r="BI46" s="116"/>
      <c r="BJ46" s="116"/>
      <c r="BK46" s="116"/>
      <c r="BL46" s="116"/>
      <c r="BM46" s="116"/>
      <c r="BN46" s="116"/>
      <c r="BO46" s="116"/>
      <c r="BP46" s="116"/>
      <c r="BQ46" s="116"/>
      <c r="BR46" s="116"/>
      <c r="BS46" s="116"/>
      <c r="BT46" s="116"/>
      <c r="BU46" s="116"/>
      <c r="BV46" s="116"/>
      <c r="BW46" s="116"/>
      <c r="BX46" s="116"/>
      <c r="BY46" s="116"/>
      <c r="BZ46" s="116"/>
      <c r="CA46" s="116"/>
      <c r="CB46" s="116"/>
      <c r="CC46" s="116"/>
      <c r="CD46" s="116"/>
      <c r="CE46" s="116"/>
      <c r="CF46" s="116"/>
      <c r="CG46" s="116"/>
      <c r="CH46" s="116"/>
      <c r="CI46" s="116"/>
      <c r="CJ46" s="116"/>
      <c r="CK46" s="116"/>
      <c r="CL46" s="116"/>
      <c r="CM46" s="116"/>
      <c r="CN46" s="116"/>
      <c r="CO46" s="116"/>
      <c r="CP46" s="116"/>
      <c r="CQ46" s="116"/>
      <c r="CR46" s="116"/>
      <c r="CS46" s="116"/>
      <c r="CT46" s="116"/>
      <c r="CU46" s="116"/>
      <c r="CV46" s="116"/>
      <c r="CW46" s="116"/>
      <c r="CX46" s="116"/>
      <c r="CY46" s="116"/>
      <c r="CZ46" s="116"/>
    </row>
    <row r="47" spans="1:104" x14ac:dyDescent="0.25">
      <c r="A47" s="11" t="s">
        <v>17</v>
      </c>
      <c r="B47" s="13" t="s">
        <v>27</v>
      </c>
      <c r="C47" s="208">
        <v>0.255</v>
      </c>
      <c r="D47" s="128">
        <f>100*(D27+D23+D19)</f>
        <v>33000</v>
      </c>
      <c r="E47" s="137">
        <f t="shared" ref="E47:J47" si="14">100*(E27+E23+E19)</f>
        <v>33000</v>
      </c>
      <c r="F47" s="132">
        <f t="shared" si="14"/>
        <v>33000</v>
      </c>
      <c r="G47" s="132">
        <f t="shared" si="14"/>
        <v>33000</v>
      </c>
      <c r="H47" s="132">
        <f t="shared" si="14"/>
        <v>33000</v>
      </c>
      <c r="I47" s="132">
        <f t="shared" si="14"/>
        <v>33000</v>
      </c>
      <c r="J47" s="132">
        <f t="shared" si="14"/>
        <v>33000</v>
      </c>
      <c r="R47" s="116"/>
      <c r="S47" s="116"/>
      <c r="T47" s="116"/>
      <c r="U47" s="116"/>
      <c r="V47" s="116"/>
      <c r="W47" s="116"/>
      <c r="X47" s="116"/>
      <c r="Y47" s="116"/>
      <c r="Z47" s="116"/>
      <c r="AA47" s="116"/>
      <c r="AB47" s="116"/>
      <c r="AC47" s="116"/>
      <c r="AD47" s="116"/>
      <c r="AE47" s="116"/>
      <c r="AF47" s="116"/>
      <c r="AG47" s="116"/>
      <c r="AH47" s="116"/>
      <c r="AI47" s="116"/>
      <c r="AJ47" s="116"/>
      <c r="AK47" s="116"/>
      <c r="AL47" s="116"/>
      <c r="AM47" s="116"/>
      <c r="AN47" s="116"/>
      <c r="AO47" s="116"/>
      <c r="AP47" s="116"/>
      <c r="AQ47" s="116"/>
      <c r="AR47" s="116"/>
      <c r="AS47" s="116"/>
      <c r="AT47" s="116"/>
      <c r="AU47" s="116"/>
      <c r="AV47" s="116"/>
      <c r="AW47" s="116"/>
      <c r="AX47" s="116"/>
      <c r="AY47" s="116"/>
      <c r="AZ47" s="116"/>
      <c r="BA47" s="116"/>
      <c r="BB47" s="116"/>
      <c r="BC47" s="116"/>
      <c r="BD47" s="116"/>
      <c r="BE47" s="116"/>
      <c r="BF47" s="116"/>
      <c r="BG47" s="116"/>
      <c r="BH47" s="116"/>
      <c r="BI47" s="116"/>
      <c r="BJ47" s="116"/>
      <c r="BK47" s="116"/>
      <c r="BL47" s="116"/>
      <c r="BM47" s="116"/>
      <c r="BN47" s="116"/>
      <c r="BO47" s="116"/>
      <c r="BP47" s="116"/>
      <c r="BQ47" s="116"/>
      <c r="BR47" s="116"/>
      <c r="BS47" s="116"/>
      <c r="BT47" s="116"/>
      <c r="BU47" s="116"/>
      <c r="BV47" s="116"/>
      <c r="BW47" s="116"/>
      <c r="BX47" s="116"/>
      <c r="BY47" s="116"/>
      <c r="BZ47" s="116"/>
      <c r="CA47" s="116"/>
      <c r="CB47" s="116"/>
      <c r="CC47" s="116"/>
      <c r="CD47" s="116"/>
      <c r="CE47" s="116"/>
      <c r="CF47" s="116"/>
      <c r="CG47" s="116"/>
      <c r="CH47" s="116"/>
      <c r="CI47" s="116"/>
      <c r="CJ47" s="116"/>
      <c r="CK47" s="116"/>
      <c r="CL47" s="116"/>
      <c r="CM47" s="116"/>
      <c r="CN47" s="116"/>
      <c r="CO47" s="116"/>
      <c r="CP47" s="116"/>
      <c r="CQ47" s="116"/>
      <c r="CR47" s="116"/>
      <c r="CS47" s="116"/>
      <c r="CT47" s="116"/>
      <c r="CU47" s="116"/>
      <c r="CV47" s="116"/>
      <c r="CW47" s="116"/>
      <c r="CX47" s="116"/>
      <c r="CY47" s="116"/>
      <c r="CZ47" s="116"/>
    </row>
    <row r="48" spans="1:104" x14ac:dyDescent="0.25">
      <c r="A48" s="11" t="s">
        <v>17</v>
      </c>
      <c r="B48" s="13" t="s">
        <v>28</v>
      </c>
      <c r="C48" s="208">
        <v>0.255</v>
      </c>
      <c r="D48" s="128">
        <v>4500</v>
      </c>
      <c r="E48" s="133">
        <v>4500</v>
      </c>
      <c r="F48" s="133">
        <v>4500</v>
      </c>
      <c r="G48" s="133">
        <v>4500</v>
      </c>
      <c r="H48" s="133">
        <v>4500</v>
      </c>
      <c r="I48" s="133">
        <v>4500</v>
      </c>
      <c r="J48" s="133">
        <v>4500</v>
      </c>
      <c r="R48" s="116"/>
      <c r="S48" s="116"/>
      <c r="T48" s="116"/>
      <c r="U48" s="116"/>
      <c r="V48" s="116"/>
      <c r="W48" s="116"/>
      <c r="X48" s="116"/>
      <c r="Y48" s="116"/>
      <c r="Z48" s="116"/>
      <c r="AA48" s="116"/>
      <c r="AB48" s="116"/>
      <c r="AC48" s="116"/>
      <c r="AD48" s="116"/>
      <c r="AE48" s="116"/>
      <c r="AF48" s="116"/>
      <c r="AG48" s="116"/>
      <c r="AH48" s="116"/>
      <c r="AI48" s="116"/>
      <c r="AJ48" s="116"/>
      <c r="AK48" s="116"/>
      <c r="AL48" s="116"/>
      <c r="AM48" s="116"/>
      <c r="AN48" s="116"/>
      <c r="AO48" s="116"/>
      <c r="AP48" s="116"/>
      <c r="AQ48" s="116"/>
      <c r="AR48" s="116"/>
      <c r="AS48" s="116"/>
      <c r="AT48" s="116"/>
      <c r="AU48" s="116"/>
      <c r="AV48" s="116"/>
      <c r="AW48" s="116"/>
      <c r="AX48" s="116"/>
      <c r="AY48" s="116"/>
      <c r="AZ48" s="116"/>
      <c r="BA48" s="116"/>
      <c r="BB48" s="116"/>
      <c r="BC48" s="116"/>
      <c r="BD48" s="116"/>
      <c r="BE48" s="116"/>
      <c r="BF48" s="116"/>
      <c r="BG48" s="116"/>
      <c r="BH48" s="116"/>
      <c r="BI48" s="116"/>
      <c r="BJ48" s="116"/>
      <c r="BK48" s="116"/>
      <c r="BL48" s="116"/>
      <c r="BM48" s="116"/>
      <c r="BN48" s="116"/>
      <c r="BO48" s="116"/>
      <c r="BP48" s="116"/>
      <c r="BQ48" s="116"/>
      <c r="BR48" s="116"/>
      <c r="BS48" s="116"/>
      <c r="BT48" s="116"/>
      <c r="BU48" s="116"/>
      <c r="BV48" s="116"/>
      <c r="BW48" s="116"/>
      <c r="BX48" s="116"/>
      <c r="BY48" s="116"/>
      <c r="BZ48" s="116"/>
      <c r="CA48" s="116"/>
      <c r="CB48" s="116"/>
      <c r="CC48" s="116"/>
      <c r="CD48" s="116"/>
      <c r="CE48" s="116"/>
      <c r="CF48" s="116"/>
      <c r="CG48" s="116"/>
      <c r="CH48" s="116"/>
      <c r="CI48" s="116"/>
      <c r="CJ48" s="116"/>
      <c r="CK48" s="116"/>
      <c r="CL48" s="116"/>
      <c r="CM48" s="116"/>
      <c r="CN48" s="116"/>
      <c r="CO48" s="116"/>
      <c r="CP48" s="116"/>
      <c r="CQ48" s="116"/>
      <c r="CR48" s="116"/>
      <c r="CS48" s="116"/>
      <c r="CT48" s="116"/>
      <c r="CU48" s="116"/>
      <c r="CV48" s="116"/>
      <c r="CW48" s="116"/>
      <c r="CX48" s="116"/>
      <c r="CY48" s="116"/>
      <c r="CZ48" s="116"/>
    </row>
    <row r="49" spans="1:104" x14ac:dyDescent="0.25">
      <c r="A49" s="11" t="s">
        <v>17</v>
      </c>
      <c r="B49" s="44" t="s">
        <v>29</v>
      </c>
      <c r="C49" s="209">
        <v>0.255</v>
      </c>
      <c r="D49" s="128">
        <v>2200</v>
      </c>
      <c r="E49" s="137">
        <v>2200</v>
      </c>
      <c r="F49" s="132">
        <v>2200</v>
      </c>
      <c r="G49" s="132">
        <v>2200</v>
      </c>
      <c r="H49" s="132">
        <v>2200</v>
      </c>
      <c r="I49" s="132">
        <v>2200</v>
      </c>
      <c r="J49" s="132">
        <v>2200</v>
      </c>
      <c r="R49" s="116"/>
      <c r="S49" s="116"/>
      <c r="T49" s="116"/>
      <c r="U49" s="116"/>
      <c r="V49" s="116"/>
      <c r="W49" s="116"/>
      <c r="X49" s="116"/>
      <c r="Y49" s="116"/>
      <c r="Z49" s="116"/>
      <c r="AA49" s="116"/>
      <c r="AB49" s="116"/>
      <c r="AC49" s="116"/>
      <c r="AD49" s="116"/>
      <c r="AE49" s="116"/>
      <c r="AF49" s="116"/>
      <c r="AG49" s="116"/>
      <c r="AH49" s="116"/>
      <c r="AI49" s="116"/>
      <c r="AJ49" s="116"/>
      <c r="AK49" s="116"/>
      <c r="AL49" s="116"/>
      <c r="AM49" s="116"/>
      <c r="AN49" s="116"/>
      <c r="AO49" s="116"/>
      <c r="AP49" s="116"/>
      <c r="AQ49" s="116"/>
      <c r="AR49" s="116"/>
      <c r="AS49" s="116"/>
      <c r="AT49" s="116"/>
      <c r="AU49" s="116"/>
      <c r="AV49" s="116"/>
      <c r="AW49" s="116"/>
      <c r="AX49" s="116"/>
      <c r="AY49" s="116"/>
      <c r="AZ49" s="116"/>
      <c r="BA49" s="116"/>
      <c r="BB49" s="116"/>
      <c r="BC49" s="116"/>
      <c r="BD49" s="116"/>
      <c r="BE49" s="116"/>
      <c r="BF49" s="116"/>
      <c r="BG49" s="116"/>
      <c r="BH49" s="116"/>
      <c r="BI49" s="116"/>
      <c r="BJ49" s="116"/>
      <c r="BK49" s="116"/>
      <c r="BL49" s="116"/>
      <c r="BM49" s="116"/>
      <c r="BN49" s="116"/>
      <c r="BO49" s="116"/>
      <c r="BP49" s="116"/>
      <c r="BQ49" s="116"/>
      <c r="BR49" s="116"/>
      <c r="BS49" s="116"/>
      <c r="BT49" s="116"/>
      <c r="BU49" s="116"/>
      <c r="BV49" s="116"/>
      <c r="BW49" s="116"/>
      <c r="BX49" s="116"/>
      <c r="BY49" s="116"/>
      <c r="BZ49" s="116"/>
      <c r="CA49" s="116"/>
      <c r="CB49" s="116"/>
      <c r="CC49" s="116"/>
      <c r="CD49" s="116"/>
      <c r="CE49" s="116"/>
      <c r="CF49" s="116"/>
      <c r="CG49" s="116"/>
      <c r="CH49" s="116"/>
      <c r="CI49" s="116"/>
      <c r="CJ49" s="116"/>
      <c r="CK49" s="116"/>
      <c r="CL49" s="116"/>
      <c r="CM49" s="116"/>
      <c r="CN49" s="116"/>
      <c r="CO49" s="116"/>
      <c r="CP49" s="116"/>
      <c r="CQ49" s="116"/>
      <c r="CR49" s="116"/>
      <c r="CS49" s="116"/>
      <c r="CT49" s="116"/>
      <c r="CU49" s="116"/>
      <c r="CV49" s="116"/>
      <c r="CW49" s="116"/>
      <c r="CX49" s="116"/>
      <c r="CY49" s="116"/>
      <c r="CZ49" s="116"/>
    </row>
    <row r="50" spans="1:104" hidden="1" x14ac:dyDescent="0.25">
      <c r="A50" s="52" t="s">
        <v>30</v>
      </c>
      <c r="B50" s="53" t="s">
        <v>77</v>
      </c>
      <c r="C50" s="207">
        <v>0.255</v>
      </c>
      <c r="D50" s="127"/>
      <c r="E50" s="133"/>
      <c r="F50" s="134"/>
      <c r="G50" s="134"/>
      <c r="H50" s="134"/>
      <c r="I50" s="134"/>
      <c r="J50" s="134"/>
      <c r="R50" s="116"/>
      <c r="S50" s="116"/>
      <c r="T50" s="116"/>
      <c r="U50" s="116"/>
      <c r="V50" s="116"/>
      <c r="W50" s="116"/>
      <c r="X50" s="116"/>
      <c r="Y50" s="116"/>
      <c r="Z50" s="116"/>
      <c r="AA50" s="116"/>
      <c r="AB50" s="116"/>
      <c r="AC50" s="116"/>
      <c r="AD50" s="116"/>
      <c r="AE50" s="116"/>
      <c r="AF50" s="116"/>
      <c r="AG50" s="116"/>
      <c r="AH50" s="116"/>
      <c r="AI50" s="116"/>
      <c r="AJ50" s="116"/>
      <c r="AK50" s="116"/>
      <c r="AL50" s="116"/>
      <c r="AM50" s="116"/>
      <c r="AN50" s="116"/>
      <c r="AO50" s="116"/>
      <c r="AP50" s="116"/>
      <c r="AQ50" s="116"/>
      <c r="AR50" s="116"/>
      <c r="AS50" s="116"/>
      <c r="AT50" s="116"/>
      <c r="AU50" s="116"/>
      <c r="AV50" s="116"/>
      <c r="AW50" s="116"/>
      <c r="AX50" s="116"/>
      <c r="AY50" s="116"/>
      <c r="AZ50" s="116"/>
      <c r="BA50" s="116"/>
      <c r="BB50" s="116"/>
      <c r="BC50" s="116"/>
      <c r="BD50" s="116"/>
      <c r="BE50" s="116"/>
      <c r="BF50" s="116"/>
      <c r="BG50" s="116"/>
      <c r="BH50" s="116"/>
      <c r="BI50" s="116"/>
      <c r="BJ50" s="116"/>
      <c r="BK50" s="116"/>
      <c r="BL50" s="116"/>
      <c r="BM50" s="116"/>
      <c r="BN50" s="116"/>
      <c r="BO50" s="116"/>
      <c r="BP50" s="116"/>
      <c r="BQ50" s="116"/>
      <c r="BR50" s="116"/>
      <c r="BS50" s="116"/>
      <c r="BT50" s="116"/>
      <c r="BU50" s="116"/>
      <c r="BV50" s="116"/>
      <c r="BW50" s="116"/>
      <c r="BX50" s="116"/>
      <c r="BY50" s="116"/>
      <c r="BZ50" s="116"/>
      <c r="CA50" s="116"/>
      <c r="CB50" s="116"/>
      <c r="CC50" s="116"/>
      <c r="CD50" s="116"/>
      <c r="CE50" s="116"/>
      <c r="CF50" s="116"/>
      <c r="CG50" s="116"/>
      <c r="CH50" s="116"/>
      <c r="CI50" s="116"/>
      <c r="CJ50" s="116"/>
      <c r="CK50" s="116"/>
      <c r="CL50" s="116"/>
      <c r="CM50" s="116"/>
      <c r="CN50" s="116"/>
      <c r="CO50" s="116"/>
      <c r="CP50" s="116"/>
      <c r="CQ50" s="116"/>
      <c r="CR50" s="116"/>
      <c r="CS50" s="116"/>
      <c r="CT50" s="116"/>
      <c r="CU50" s="116"/>
      <c r="CV50" s="116"/>
      <c r="CW50" s="116"/>
      <c r="CX50" s="116"/>
      <c r="CY50" s="116"/>
      <c r="CZ50" s="116"/>
    </row>
    <row r="51" spans="1:104" hidden="1" x14ac:dyDescent="0.25">
      <c r="A51" s="52" t="s">
        <v>30</v>
      </c>
      <c r="B51" s="53" t="s">
        <v>31</v>
      </c>
      <c r="C51" s="207">
        <v>0.13500000000000001</v>
      </c>
      <c r="D51" s="127"/>
      <c r="E51" s="133"/>
      <c r="F51" s="134"/>
      <c r="G51" s="134"/>
      <c r="H51" s="134"/>
      <c r="I51" s="134"/>
      <c r="J51" s="134"/>
      <c r="R51" s="116"/>
      <c r="S51" s="116"/>
      <c r="T51" s="116"/>
      <c r="U51" s="116"/>
      <c r="V51" s="116"/>
      <c r="W51" s="116"/>
      <c r="X51" s="116"/>
      <c r="Y51" s="116"/>
      <c r="Z51" s="116"/>
      <c r="AA51" s="116"/>
      <c r="AB51" s="116"/>
      <c r="AC51" s="116"/>
      <c r="AD51" s="116"/>
      <c r="AE51" s="116"/>
      <c r="AF51" s="116"/>
      <c r="AG51" s="116"/>
      <c r="AH51" s="116"/>
      <c r="AI51" s="116"/>
      <c r="AJ51" s="116"/>
      <c r="AK51" s="116"/>
      <c r="AL51" s="116"/>
      <c r="AM51" s="116"/>
      <c r="AN51" s="116"/>
      <c r="AO51" s="116"/>
      <c r="AP51" s="116"/>
      <c r="AQ51" s="116"/>
      <c r="AR51" s="116"/>
      <c r="AS51" s="116"/>
      <c r="AT51" s="116"/>
      <c r="AU51" s="116"/>
      <c r="AV51" s="116"/>
      <c r="AW51" s="116"/>
      <c r="AX51" s="116"/>
      <c r="AY51" s="116"/>
      <c r="AZ51" s="116"/>
      <c r="BA51" s="116"/>
      <c r="BB51" s="116"/>
      <c r="BC51" s="116"/>
      <c r="BD51" s="116"/>
      <c r="BE51" s="116"/>
      <c r="BF51" s="116"/>
      <c r="BG51" s="116"/>
      <c r="BH51" s="116"/>
      <c r="BI51" s="116"/>
      <c r="BJ51" s="116"/>
      <c r="BK51" s="116"/>
      <c r="BL51" s="116"/>
      <c r="BM51" s="116"/>
      <c r="BN51" s="116"/>
      <c r="BO51" s="116"/>
      <c r="BP51" s="116"/>
      <c r="BQ51" s="116"/>
      <c r="BR51" s="116"/>
      <c r="BS51" s="116"/>
      <c r="BT51" s="116"/>
      <c r="BU51" s="116"/>
      <c r="BV51" s="116"/>
      <c r="BW51" s="116"/>
      <c r="BX51" s="116"/>
      <c r="BY51" s="116"/>
      <c r="BZ51" s="116"/>
      <c r="CA51" s="116"/>
      <c r="CB51" s="116"/>
      <c r="CC51" s="116"/>
      <c r="CD51" s="116"/>
      <c r="CE51" s="116"/>
      <c r="CF51" s="116"/>
      <c r="CG51" s="116"/>
      <c r="CH51" s="116"/>
      <c r="CI51" s="116"/>
      <c r="CJ51" s="116"/>
      <c r="CK51" s="116"/>
      <c r="CL51" s="116"/>
      <c r="CM51" s="116"/>
      <c r="CN51" s="116"/>
      <c r="CO51" s="116"/>
      <c r="CP51" s="116"/>
      <c r="CQ51" s="116"/>
      <c r="CR51" s="116"/>
      <c r="CS51" s="116"/>
      <c r="CT51" s="116"/>
      <c r="CU51" s="116"/>
      <c r="CV51" s="116"/>
      <c r="CW51" s="116"/>
      <c r="CX51" s="116"/>
      <c r="CY51" s="116"/>
      <c r="CZ51" s="116"/>
    </row>
    <row r="52" spans="1:104" hidden="1" x14ac:dyDescent="0.25">
      <c r="A52" s="52" t="s">
        <v>30</v>
      </c>
      <c r="B52" s="53" t="s">
        <v>32</v>
      </c>
      <c r="C52" s="207">
        <v>0.1</v>
      </c>
      <c r="D52" s="127"/>
      <c r="E52" s="133"/>
      <c r="F52" s="134"/>
      <c r="G52" s="134"/>
      <c r="H52" s="134"/>
      <c r="I52" s="134"/>
      <c r="J52" s="134"/>
      <c r="R52" s="116"/>
      <c r="S52" s="116"/>
      <c r="T52" s="116"/>
      <c r="U52" s="116"/>
      <c r="V52" s="116"/>
      <c r="W52" s="116"/>
      <c r="X52" s="116"/>
      <c r="Y52" s="116"/>
      <c r="Z52" s="116"/>
      <c r="AA52" s="116"/>
      <c r="AB52" s="116"/>
      <c r="AC52" s="116"/>
      <c r="AD52" s="116"/>
      <c r="AE52" s="116"/>
      <c r="AF52" s="116"/>
      <c r="AG52" s="116"/>
      <c r="AH52" s="116"/>
      <c r="AI52" s="116"/>
      <c r="AJ52" s="116"/>
      <c r="AK52" s="116"/>
      <c r="AL52" s="116"/>
      <c r="AM52" s="116"/>
      <c r="AN52" s="116"/>
      <c r="AO52" s="116"/>
      <c r="AP52" s="116"/>
      <c r="AQ52" s="116"/>
      <c r="AR52" s="116"/>
      <c r="AS52" s="116"/>
      <c r="AT52" s="116"/>
      <c r="AU52" s="116"/>
      <c r="AV52" s="116"/>
      <c r="AW52" s="116"/>
      <c r="AX52" s="116"/>
      <c r="AY52" s="116"/>
      <c r="AZ52" s="116"/>
      <c r="BA52" s="116"/>
      <c r="BB52" s="116"/>
      <c r="BC52" s="116"/>
      <c r="BD52" s="116"/>
      <c r="BE52" s="116"/>
      <c r="BF52" s="116"/>
      <c r="BG52" s="116"/>
      <c r="BH52" s="116"/>
      <c r="BI52" s="116"/>
      <c r="BJ52" s="116"/>
      <c r="BK52" s="116"/>
      <c r="BL52" s="116"/>
      <c r="BM52" s="116"/>
      <c r="BN52" s="116"/>
      <c r="BO52" s="116"/>
      <c r="BP52" s="116"/>
      <c r="BQ52" s="116"/>
      <c r="BR52" s="116"/>
      <c r="BS52" s="116"/>
      <c r="BT52" s="116"/>
      <c r="BU52" s="116"/>
      <c r="BV52" s="116"/>
      <c r="BW52" s="116"/>
      <c r="BX52" s="116"/>
      <c r="BY52" s="116"/>
      <c r="BZ52" s="116"/>
      <c r="CA52" s="116"/>
      <c r="CB52" s="116"/>
      <c r="CC52" s="116"/>
      <c r="CD52" s="116"/>
      <c r="CE52" s="116"/>
      <c r="CF52" s="116"/>
      <c r="CG52" s="116"/>
      <c r="CH52" s="116"/>
      <c r="CI52" s="116"/>
      <c r="CJ52" s="116"/>
      <c r="CK52" s="116"/>
      <c r="CL52" s="116"/>
      <c r="CM52" s="116"/>
      <c r="CN52" s="116"/>
      <c r="CO52" s="116"/>
      <c r="CP52" s="116"/>
      <c r="CQ52" s="116"/>
      <c r="CR52" s="116"/>
      <c r="CS52" s="116"/>
      <c r="CT52" s="116"/>
      <c r="CU52" s="116"/>
      <c r="CV52" s="116"/>
      <c r="CW52" s="116"/>
      <c r="CX52" s="116"/>
      <c r="CY52" s="116"/>
      <c r="CZ52" s="116"/>
    </row>
    <row r="53" spans="1:104" hidden="1" x14ac:dyDescent="0.25">
      <c r="A53" s="78" t="s">
        <v>30</v>
      </c>
      <c r="B53" s="38" t="s">
        <v>33</v>
      </c>
      <c r="C53" s="210">
        <v>0</v>
      </c>
      <c r="D53" s="135"/>
      <c r="E53" s="211"/>
      <c r="F53" s="136"/>
      <c r="G53" s="136"/>
      <c r="H53" s="136"/>
      <c r="I53" s="136"/>
      <c r="J53" s="136"/>
      <c r="R53" s="116"/>
      <c r="S53" s="116"/>
      <c r="T53" s="116"/>
      <c r="U53" s="116"/>
      <c r="V53" s="116"/>
      <c r="W53" s="116"/>
      <c r="X53" s="116"/>
      <c r="Y53" s="116"/>
      <c r="Z53" s="116"/>
      <c r="AA53" s="116"/>
      <c r="AB53" s="116"/>
      <c r="AC53" s="116"/>
      <c r="AD53" s="116"/>
      <c r="AE53" s="116"/>
      <c r="AF53" s="116"/>
      <c r="AG53" s="116"/>
      <c r="AH53" s="116"/>
      <c r="AI53" s="116"/>
      <c r="AJ53" s="116"/>
      <c r="AK53" s="116"/>
      <c r="AL53" s="116"/>
      <c r="AM53" s="116"/>
      <c r="AN53" s="116"/>
      <c r="AO53" s="116"/>
      <c r="AP53" s="116"/>
      <c r="AQ53" s="116"/>
      <c r="AR53" s="116"/>
      <c r="AS53" s="116"/>
      <c r="AT53" s="116"/>
      <c r="AU53" s="116"/>
      <c r="AV53" s="116"/>
      <c r="AW53" s="116"/>
      <c r="AX53" s="116"/>
      <c r="AY53" s="116"/>
      <c r="AZ53" s="116"/>
      <c r="BA53" s="116"/>
      <c r="BB53" s="116"/>
      <c r="BC53" s="116"/>
      <c r="BD53" s="116"/>
      <c r="BE53" s="116"/>
      <c r="BF53" s="116"/>
      <c r="BG53" s="116"/>
      <c r="BH53" s="116"/>
      <c r="BI53" s="116"/>
      <c r="BJ53" s="116"/>
      <c r="BK53" s="116"/>
      <c r="BL53" s="116"/>
      <c r="BM53" s="116"/>
      <c r="BN53" s="116"/>
      <c r="BO53" s="116"/>
      <c r="BP53" s="116"/>
      <c r="BQ53" s="116"/>
      <c r="BR53" s="116"/>
      <c r="BS53" s="116"/>
      <c r="BT53" s="116"/>
      <c r="BU53" s="116"/>
      <c r="BV53" s="116"/>
      <c r="BW53" s="116"/>
      <c r="BX53" s="116"/>
      <c r="BY53" s="116"/>
      <c r="BZ53" s="116"/>
      <c r="CA53" s="116"/>
      <c r="CB53" s="116"/>
      <c r="CC53" s="116"/>
      <c r="CD53" s="116"/>
      <c r="CE53" s="116"/>
      <c r="CF53" s="116"/>
      <c r="CG53" s="116"/>
      <c r="CH53" s="116"/>
      <c r="CI53" s="116"/>
      <c r="CJ53" s="116"/>
      <c r="CK53" s="116"/>
      <c r="CL53" s="116"/>
      <c r="CM53" s="116"/>
      <c r="CN53" s="116"/>
      <c r="CO53" s="116"/>
      <c r="CP53" s="116"/>
      <c r="CQ53" s="116"/>
      <c r="CR53" s="116"/>
      <c r="CS53" s="116"/>
      <c r="CT53" s="116"/>
      <c r="CU53" s="116"/>
      <c r="CV53" s="116"/>
      <c r="CW53" s="116"/>
      <c r="CX53" s="116"/>
      <c r="CY53" s="116"/>
      <c r="CZ53" s="116"/>
    </row>
    <row r="54" spans="1:104" ht="18.75" x14ac:dyDescent="0.3">
      <c r="A54" s="16" t="s">
        <v>34</v>
      </c>
      <c r="B54" s="54"/>
      <c r="C54" s="184"/>
      <c r="D54" s="79">
        <f>-(D38+D39+D40+D41+D42+D43+D44+D45+D46+D47+D48+D49+D50+D51+D52+D53)</f>
        <v>-287200</v>
      </c>
      <c r="E54" s="79">
        <f t="shared" ref="E54:J54" si="15">-(E38+E39+E40+E41+E42+E43+E44+E45+E46+E47+E48+E49+E50+E51+E52+E53)</f>
        <v>-291160</v>
      </c>
      <c r="F54" s="79">
        <f t="shared" si="15"/>
        <v>-301838.80000000005</v>
      </c>
      <c r="G54" s="79">
        <f t="shared" si="15"/>
        <v>-306039.96400000004</v>
      </c>
      <c r="H54" s="79">
        <f t="shared" si="15"/>
        <v>-310367.16292000003</v>
      </c>
      <c r="I54" s="79">
        <f t="shared" si="15"/>
        <v>-314824.1778076</v>
      </c>
      <c r="J54" s="79">
        <f t="shared" si="15"/>
        <v>-319414.90314182802</v>
      </c>
      <c r="R54" s="116"/>
      <c r="S54" s="116"/>
      <c r="T54" s="116"/>
      <c r="U54" s="116"/>
      <c r="V54" s="116"/>
      <c r="W54" s="116"/>
      <c r="X54" s="116"/>
      <c r="Y54" s="116"/>
      <c r="Z54" s="116"/>
      <c r="AA54" s="116"/>
      <c r="AB54" s="116"/>
      <c r="AC54" s="116"/>
      <c r="AD54" s="116"/>
      <c r="AE54" s="116"/>
      <c r="AF54" s="116"/>
      <c r="AG54" s="116"/>
      <c r="AH54" s="116"/>
      <c r="AI54" s="116"/>
      <c r="AJ54" s="116"/>
      <c r="AK54" s="116"/>
      <c r="AL54" s="116"/>
      <c r="AM54" s="116"/>
      <c r="AN54" s="116"/>
      <c r="AO54" s="116"/>
      <c r="AP54" s="116"/>
      <c r="AQ54" s="116"/>
      <c r="AR54" s="116"/>
      <c r="AS54" s="116"/>
      <c r="AT54" s="116"/>
      <c r="AU54" s="116"/>
      <c r="AV54" s="116"/>
      <c r="AW54" s="116"/>
      <c r="AX54" s="116"/>
      <c r="AY54" s="116"/>
      <c r="AZ54" s="116"/>
      <c r="BA54" s="116"/>
      <c r="BB54" s="116"/>
      <c r="BC54" s="116"/>
      <c r="BD54" s="116"/>
      <c r="BE54" s="116"/>
      <c r="BF54" s="116"/>
      <c r="BG54" s="116"/>
      <c r="BH54" s="116"/>
      <c r="BI54" s="116"/>
      <c r="BJ54" s="116"/>
      <c r="BK54" s="116"/>
      <c r="BL54" s="116"/>
      <c r="BM54" s="116"/>
      <c r="BN54" s="116"/>
      <c r="BO54" s="116"/>
      <c r="BP54" s="116"/>
      <c r="BQ54" s="116"/>
      <c r="BR54" s="116"/>
      <c r="BS54" s="116"/>
      <c r="BT54" s="116"/>
      <c r="BU54" s="116"/>
      <c r="BV54" s="116"/>
      <c r="BW54" s="116"/>
      <c r="BX54" s="116"/>
      <c r="BY54" s="116"/>
      <c r="BZ54" s="116"/>
      <c r="CA54" s="116"/>
      <c r="CB54" s="116"/>
      <c r="CC54" s="116"/>
      <c r="CD54" s="116"/>
      <c r="CE54" s="116"/>
      <c r="CF54" s="116"/>
      <c r="CG54" s="116"/>
      <c r="CH54" s="116"/>
      <c r="CI54" s="116"/>
      <c r="CJ54" s="116"/>
      <c r="CK54" s="116"/>
      <c r="CL54" s="116"/>
      <c r="CM54" s="116"/>
      <c r="CN54" s="116"/>
      <c r="CO54" s="116"/>
      <c r="CP54" s="116"/>
      <c r="CQ54" s="116"/>
      <c r="CR54" s="116"/>
      <c r="CS54" s="116"/>
      <c r="CT54" s="116"/>
      <c r="CU54" s="116"/>
      <c r="CV54" s="116"/>
      <c r="CW54" s="116"/>
      <c r="CX54" s="116"/>
      <c r="CY54" s="116"/>
      <c r="CZ54" s="116"/>
    </row>
    <row r="55" spans="1:104" x14ac:dyDescent="0.25">
      <c r="A55" s="50"/>
      <c r="B55" s="84" t="s">
        <v>35</v>
      </c>
      <c r="C55" s="185"/>
      <c r="D55" s="85">
        <f>D35+D54</f>
        <v>98300</v>
      </c>
      <c r="E55" s="85">
        <f>E35+E54</f>
        <v>94340</v>
      </c>
      <c r="F55" s="85">
        <f t="shared" ref="F55:J55" si="16">F35+F54</f>
        <v>83661.199999999953</v>
      </c>
      <c r="G55" s="85">
        <f t="shared" si="16"/>
        <v>79460.035999999964</v>
      </c>
      <c r="H55" s="85">
        <f t="shared" si="16"/>
        <v>26502.837079999968</v>
      </c>
      <c r="I55" s="85">
        <f t="shared" si="16"/>
        <v>84805.822192399995</v>
      </c>
      <c r="J55" s="85">
        <f t="shared" si="16"/>
        <v>80215.096858171979</v>
      </c>
      <c r="R55" s="116"/>
      <c r="S55" s="116"/>
      <c r="T55" s="116"/>
      <c r="U55" s="116"/>
      <c r="V55" s="116"/>
      <c r="W55" s="116"/>
      <c r="X55" s="116"/>
      <c r="Y55" s="116"/>
      <c r="Z55" s="116"/>
      <c r="AA55" s="116"/>
      <c r="AB55" s="116"/>
      <c r="AC55" s="116"/>
      <c r="AD55" s="116"/>
      <c r="AE55" s="116"/>
      <c r="AF55" s="116"/>
      <c r="AG55" s="116"/>
      <c r="AH55" s="116"/>
      <c r="AI55" s="116"/>
      <c r="AJ55" s="116"/>
      <c r="AK55" s="116"/>
      <c r="AL55" s="116"/>
      <c r="AM55" s="116"/>
      <c r="AN55" s="116"/>
      <c r="AO55" s="116"/>
      <c r="AP55" s="116"/>
      <c r="AQ55" s="116"/>
      <c r="AR55" s="116"/>
      <c r="AS55" s="116"/>
      <c r="AT55" s="116"/>
      <c r="AU55" s="116"/>
      <c r="AV55" s="116"/>
      <c r="AW55" s="116"/>
      <c r="AX55" s="116"/>
      <c r="AY55" s="116"/>
      <c r="AZ55" s="116"/>
      <c r="BA55" s="116"/>
      <c r="BB55" s="116"/>
      <c r="BC55" s="116"/>
      <c r="BD55" s="116"/>
      <c r="BE55" s="116"/>
      <c r="BF55" s="116"/>
      <c r="BG55" s="116"/>
      <c r="BH55" s="116"/>
      <c r="BI55" s="116"/>
      <c r="BJ55" s="116"/>
      <c r="BK55" s="116"/>
      <c r="BL55" s="116"/>
      <c r="BM55" s="116"/>
      <c r="BN55" s="116"/>
      <c r="BO55" s="116"/>
      <c r="BP55" s="116"/>
      <c r="BQ55" s="116"/>
      <c r="BR55" s="116"/>
      <c r="BS55" s="116"/>
      <c r="BT55" s="116"/>
      <c r="BU55" s="116"/>
      <c r="BV55" s="116"/>
      <c r="BW55" s="116"/>
      <c r="BX55" s="116"/>
      <c r="BY55" s="116"/>
      <c r="BZ55" s="116"/>
      <c r="CA55" s="116"/>
      <c r="CB55" s="116"/>
      <c r="CC55" s="116"/>
      <c r="CD55" s="116"/>
      <c r="CE55" s="116"/>
      <c r="CF55" s="116"/>
      <c r="CG55" s="116"/>
      <c r="CH55" s="116"/>
      <c r="CI55" s="116"/>
      <c r="CJ55" s="116"/>
      <c r="CK55" s="116"/>
      <c r="CL55" s="116"/>
      <c r="CM55" s="116"/>
      <c r="CN55" s="116"/>
      <c r="CO55" s="116"/>
      <c r="CP55" s="116"/>
      <c r="CQ55" s="116"/>
      <c r="CR55" s="116"/>
      <c r="CS55" s="116"/>
      <c r="CT55" s="116"/>
      <c r="CU55" s="116"/>
      <c r="CV55" s="116"/>
      <c r="CW55" s="116"/>
      <c r="CX55" s="116"/>
      <c r="CY55" s="116"/>
      <c r="CZ55" s="116"/>
    </row>
    <row r="56" spans="1:104" x14ac:dyDescent="0.25">
      <c r="A56" s="50"/>
      <c r="B56" s="84" t="s">
        <v>36</v>
      </c>
      <c r="C56" s="185"/>
      <c r="D56" s="86">
        <f>D55/D35</f>
        <v>0.25499351491569389</v>
      </c>
      <c r="E56" s="83">
        <f>E55/E35</f>
        <v>0.24472114137483789</v>
      </c>
      <c r="F56" s="83">
        <f t="shared" ref="F56:J56" si="17">F55/F35</f>
        <v>0.21701997405966267</v>
      </c>
      <c r="G56" s="83">
        <f t="shared" si="17"/>
        <v>0.20612201297016852</v>
      </c>
      <c r="H56" s="83">
        <f t="shared" si="17"/>
        <v>7.8673782408644186E-2</v>
      </c>
      <c r="I56" s="83">
        <f t="shared" si="17"/>
        <v>0.21221085051772889</v>
      </c>
      <c r="J56" s="83">
        <f t="shared" si="17"/>
        <v>0.20072341130088325</v>
      </c>
      <c r="R56" s="116"/>
      <c r="S56" s="116"/>
      <c r="T56" s="116"/>
      <c r="U56" s="116"/>
      <c r="V56" s="116"/>
      <c r="W56" s="116"/>
      <c r="X56" s="116"/>
      <c r="Y56" s="116"/>
      <c r="Z56" s="116"/>
      <c r="AA56" s="116"/>
      <c r="AB56" s="116"/>
      <c r="AC56" s="116"/>
      <c r="AD56" s="116"/>
      <c r="AE56" s="116"/>
      <c r="AF56" s="116"/>
      <c r="AG56" s="116"/>
      <c r="AH56" s="116"/>
      <c r="AI56" s="116"/>
      <c r="AJ56" s="116"/>
      <c r="AK56" s="116"/>
      <c r="AL56" s="116"/>
      <c r="AM56" s="116"/>
      <c r="AN56" s="116"/>
      <c r="AO56" s="116"/>
      <c r="AP56" s="116"/>
      <c r="AQ56" s="116"/>
      <c r="AR56" s="116"/>
      <c r="AS56" s="116"/>
      <c r="AT56" s="116"/>
      <c r="AU56" s="116"/>
      <c r="AV56" s="116"/>
      <c r="AW56" s="116"/>
      <c r="AX56" s="116"/>
      <c r="AY56" s="116"/>
      <c r="AZ56" s="116"/>
      <c r="BA56" s="116"/>
      <c r="BB56" s="116"/>
      <c r="BC56" s="116"/>
      <c r="BD56" s="116"/>
      <c r="BE56" s="116"/>
      <c r="BF56" s="116"/>
      <c r="BG56" s="116"/>
      <c r="BH56" s="116"/>
      <c r="BI56" s="116"/>
      <c r="BJ56" s="116"/>
      <c r="BK56" s="116"/>
      <c r="BL56" s="116"/>
      <c r="BM56" s="116"/>
      <c r="BN56" s="116"/>
      <c r="BO56" s="116"/>
      <c r="BP56" s="116"/>
      <c r="BQ56" s="116"/>
      <c r="BR56" s="116"/>
      <c r="BS56" s="116"/>
      <c r="BT56" s="116"/>
      <c r="BU56" s="116"/>
      <c r="BV56" s="116"/>
      <c r="BW56" s="116"/>
      <c r="BX56" s="116"/>
      <c r="BY56" s="116"/>
      <c r="BZ56" s="116"/>
      <c r="CA56" s="116"/>
      <c r="CB56" s="116"/>
      <c r="CC56" s="116"/>
      <c r="CD56" s="116"/>
      <c r="CE56" s="116"/>
      <c r="CF56" s="116"/>
      <c r="CG56" s="116"/>
      <c r="CH56" s="116"/>
      <c r="CI56" s="116"/>
      <c r="CJ56" s="116"/>
      <c r="CK56" s="116"/>
      <c r="CL56" s="116"/>
      <c r="CM56" s="116"/>
      <c r="CN56" s="116"/>
      <c r="CO56" s="116"/>
      <c r="CP56" s="116"/>
      <c r="CQ56" s="116"/>
      <c r="CR56" s="116"/>
      <c r="CS56" s="116"/>
      <c r="CT56" s="116"/>
      <c r="CU56" s="116"/>
      <c r="CV56" s="116"/>
      <c r="CW56" s="116"/>
      <c r="CX56" s="116"/>
      <c r="CY56" s="116"/>
      <c r="CZ56" s="116"/>
    </row>
    <row r="57" spans="1:104" x14ac:dyDescent="0.25">
      <c r="A57" s="50"/>
      <c r="B57" s="38"/>
      <c r="C57" s="185"/>
      <c r="D57" s="39"/>
      <c r="E57" s="39"/>
      <c r="F57" s="39"/>
      <c r="G57" s="39"/>
      <c r="H57" s="39"/>
      <c r="I57" s="39"/>
      <c r="J57" s="39"/>
      <c r="R57" s="116"/>
      <c r="S57" s="116"/>
      <c r="T57" s="116"/>
      <c r="U57" s="116"/>
      <c r="V57" s="116"/>
      <c r="W57" s="116"/>
      <c r="X57" s="116"/>
      <c r="Y57" s="116"/>
      <c r="Z57" s="116"/>
      <c r="AA57" s="116"/>
      <c r="AB57" s="116"/>
      <c r="AC57" s="116"/>
      <c r="AD57" s="116"/>
      <c r="AE57" s="116"/>
      <c r="AF57" s="116"/>
      <c r="AG57" s="116"/>
      <c r="AH57" s="116"/>
      <c r="AI57" s="116"/>
      <c r="AJ57" s="116"/>
      <c r="AK57" s="116"/>
      <c r="AL57" s="116"/>
      <c r="AM57" s="116"/>
      <c r="AN57" s="116"/>
      <c r="AO57" s="116"/>
      <c r="AP57" s="116"/>
      <c r="AQ57" s="116"/>
      <c r="AR57" s="116"/>
      <c r="AS57" s="116"/>
      <c r="AT57" s="116"/>
      <c r="AU57" s="116"/>
      <c r="AV57" s="116"/>
      <c r="AW57" s="116"/>
      <c r="AX57" s="116"/>
      <c r="AY57" s="116"/>
      <c r="AZ57" s="116"/>
      <c r="BA57" s="116"/>
      <c r="BB57" s="116"/>
      <c r="BC57" s="116"/>
      <c r="BD57" s="116"/>
      <c r="BE57" s="116"/>
      <c r="BF57" s="116"/>
      <c r="BG57" s="116"/>
      <c r="BH57" s="116"/>
      <c r="BI57" s="116"/>
      <c r="BJ57" s="116"/>
      <c r="BK57" s="116"/>
      <c r="BL57" s="116"/>
      <c r="BM57" s="116"/>
      <c r="BN57" s="116"/>
      <c r="BO57" s="116"/>
      <c r="BP57" s="116"/>
      <c r="BQ57" s="116"/>
      <c r="BR57" s="116"/>
      <c r="BS57" s="116"/>
      <c r="BT57" s="116"/>
      <c r="BU57" s="116"/>
      <c r="BV57" s="116"/>
      <c r="BW57" s="116"/>
      <c r="BX57" s="116"/>
      <c r="BY57" s="116"/>
      <c r="BZ57" s="116"/>
      <c r="CA57" s="116"/>
      <c r="CB57" s="116"/>
      <c r="CC57" s="116"/>
      <c r="CD57" s="116"/>
      <c r="CE57" s="116"/>
      <c r="CF57" s="116"/>
      <c r="CG57" s="116"/>
      <c r="CH57" s="116"/>
      <c r="CI57" s="116"/>
      <c r="CJ57" s="116"/>
      <c r="CK57" s="116"/>
      <c r="CL57" s="116"/>
      <c r="CM57" s="116"/>
      <c r="CN57" s="116"/>
      <c r="CO57" s="116"/>
      <c r="CP57" s="116"/>
      <c r="CQ57" s="116"/>
      <c r="CR57" s="116"/>
      <c r="CS57" s="116"/>
      <c r="CT57" s="116"/>
      <c r="CU57" s="116"/>
      <c r="CV57" s="116"/>
      <c r="CW57" s="116"/>
      <c r="CX57" s="116"/>
      <c r="CY57" s="116"/>
      <c r="CZ57" s="116"/>
    </row>
    <row r="58" spans="1:104" hidden="1" x14ac:dyDescent="0.25">
      <c r="A58" s="50"/>
      <c r="B58" s="38"/>
      <c r="C58" s="185"/>
      <c r="D58" s="39"/>
      <c r="E58" s="39"/>
      <c r="F58" s="39"/>
      <c r="G58" s="39"/>
      <c r="H58" s="39"/>
      <c r="I58" s="39"/>
      <c r="J58" s="39"/>
      <c r="R58" s="116"/>
      <c r="S58" s="116"/>
      <c r="T58" s="116"/>
      <c r="U58" s="116"/>
      <c r="V58" s="116"/>
      <c r="W58" s="116"/>
      <c r="X58" s="116"/>
      <c r="Y58" s="116"/>
      <c r="Z58" s="116"/>
      <c r="AA58" s="116"/>
      <c r="AB58" s="116"/>
      <c r="AC58" s="116"/>
      <c r="AD58" s="116"/>
      <c r="AE58" s="116"/>
      <c r="AF58" s="116"/>
      <c r="AG58" s="116"/>
      <c r="AH58" s="116"/>
      <c r="AI58" s="116"/>
      <c r="AJ58" s="116"/>
      <c r="AK58" s="116"/>
      <c r="AL58" s="116"/>
      <c r="AM58" s="116"/>
      <c r="AN58" s="116"/>
      <c r="AO58" s="116"/>
      <c r="AP58" s="116"/>
      <c r="AQ58" s="116"/>
      <c r="AR58" s="116"/>
      <c r="AS58" s="116"/>
      <c r="AT58" s="116"/>
      <c r="AU58" s="116"/>
      <c r="AV58" s="116"/>
      <c r="AW58" s="116"/>
      <c r="AX58" s="116"/>
      <c r="AY58" s="116"/>
      <c r="AZ58" s="116"/>
      <c r="BA58" s="116"/>
      <c r="BB58" s="116"/>
      <c r="BC58" s="116"/>
      <c r="BD58" s="116"/>
      <c r="BE58" s="116"/>
      <c r="BF58" s="116"/>
      <c r="BG58" s="116"/>
      <c r="BH58" s="116"/>
      <c r="BI58" s="116"/>
      <c r="BJ58" s="116"/>
      <c r="BK58" s="116"/>
      <c r="BL58" s="116"/>
      <c r="BM58" s="116"/>
      <c r="BN58" s="116"/>
      <c r="BO58" s="116"/>
      <c r="BP58" s="116"/>
      <c r="BQ58" s="116"/>
      <c r="BR58" s="116"/>
      <c r="BS58" s="116"/>
      <c r="BT58" s="116"/>
      <c r="BU58" s="116"/>
      <c r="BV58" s="116"/>
      <c r="BW58" s="116"/>
      <c r="BX58" s="116"/>
      <c r="BY58" s="116"/>
      <c r="BZ58" s="116"/>
      <c r="CA58" s="116"/>
      <c r="CB58" s="116"/>
      <c r="CC58" s="116"/>
      <c r="CD58" s="116"/>
      <c r="CE58" s="116"/>
      <c r="CF58" s="116"/>
      <c r="CG58" s="116"/>
      <c r="CH58" s="116"/>
      <c r="CI58" s="116"/>
      <c r="CJ58" s="116"/>
      <c r="CK58" s="116"/>
      <c r="CL58" s="116"/>
      <c r="CM58" s="116"/>
      <c r="CN58" s="116"/>
      <c r="CO58" s="116"/>
      <c r="CP58" s="116"/>
      <c r="CQ58" s="116"/>
      <c r="CR58" s="116"/>
      <c r="CS58" s="116"/>
      <c r="CT58" s="116"/>
      <c r="CU58" s="116"/>
      <c r="CV58" s="116"/>
      <c r="CW58" s="116"/>
      <c r="CX58" s="116"/>
      <c r="CY58" s="116"/>
      <c r="CZ58" s="116"/>
    </row>
    <row r="59" spans="1:104" ht="15.75" hidden="1" thickBot="1" x14ac:dyDescent="0.3">
      <c r="A59" s="69" t="s">
        <v>37</v>
      </c>
      <c r="B59" s="70"/>
      <c r="C59" s="186"/>
      <c r="D59" s="72"/>
      <c r="E59" s="71"/>
      <c r="F59" s="71"/>
      <c r="G59" s="71"/>
      <c r="H59" s="71"/>
      <c r="I59" s="71"/>
      <c r="J59" s="71"/>
      <c r="R59" s="116"/>
      <c r="S59" s="116"/>
      <c r="T59" s="116"/>
      <c r="U59" s="116"/>
      <c r="V59" s="116"/>
      <c r="W59" s="116"/>
      <c r="X59" s="116"/>
      <c r="Y59" s="116"/>
      <c r="Z59" s="116"/>
      <c r="AA59" s="116"/>
      <c r="AB59" s="116"/>
      <c r="AC59" s="116"/>
      <c r="AD59" s="116"/>
      <c r="AE59" s="116"/>
      <c r="AF59" s="116"/>
      <c r="AG59" s="116"/>
      <c r="AH59" s="116"/>
      <c r="AI59" s="116"/>
      <c r="AJ59" s="116"/>
      <c r="AK59" s="116"/>
      <c r="AL59" s="116"/>
      <c r="AM59" s="116"/>
      <c r="AN59" s="116"/>
      <c r="AO59" s="116"/>
      <c r="AP59" s="116"/>
      <c r="AQ59" s="116"/>
      <c r="AR59" s="116"/>
      <c r="AS59" s="116"/>
      <c r="AT59" s="116"/>
      <c r="AU59" s="116"/>
      <c r="AV59" s="116"/>
      <c r="AW59" s="116"/>
      <c r="AX59" s="116"/>
      <c r="AY59" s="116"/>
      <c r="AZ59" s="116"/>
      <c r="BA59" s="116"/>
      <c r="BB59" s="116"/>
      <c r="BC59" s="116"/>
      <c r="BD59" s="116"/>
      <c r="BE59" s="116"/>
      <c r="BF59" s="116"/>
      <c r="BG59" s="116"/>
      <c r="BH59" s="116"/>
      <c r="BI59" s="116"/>
      <c r="BJ59" s="116"/>
      <c r="BK59" s="116"/>
      <c r="BL59" s="116"/>
      <c r="BM59" s="116"/>
      <c r="BN59" s="116"/>
      <c r="BO59" s="116"/>
      <c r="BP59" s="116"/>
      <c r="BQ59" s="116"/>
      <c r="BR59" s="116"/>
      <c r="BS59" s="116"/>
      <c r="BT59" s="116"/>
      <c r="BU59" s="116"/>
      <c r="BV59" s="116"/>
      <c r="BW59" s="116"/>
      <c r="BX59" s="116"/>
      <c r="BY59" s="116"/>
      <c r="BZ59" s="116"/>
      <c r="CA59" s="116"/>
      <c r="CB59" s="116"/>
      <c r="CC59" s="116"/>
      <c r="CD59" s="116"/>
      <c r="CE59" s="116"/>
      <c r="CF59" s="116"/>
      <c r="CG59" s="116"/>
      <c r="CH59" s="116"/>
      <c r="CI59" s="116"/>
      <c r="CJ59" s="116"/>
      <c r="CK59" s="116"/>
      <c r="CL59" s="116"/>
      <c r="CM59" s="116"/>
      <c r="CN59" s="116"/>
      <c r="CO59" s="116"/>
      <c r="CP59" s="116"/>
      <c r="CQ59" s="116"/>
      <c r="CR59" s="116"/>
      <c r="CS59" s="116"/>
      <c r="CT59" s="116"/>
      <c r="CU59" s="116"/>
      <c r="CV59" s="116"/>
      <c r="CW59" s="116"/>
      <c r="CX59" s="116"/>
      <c r="CY59" s="116"/>
      <c r="CZ59" s="116"/>
    </row>
    <row r="60" spans="1:104" hidden="1" x14ac:dyDescent="0.25">
      <c r="A60" s="51" t="s">
        <v>13</v>
      </c>
      <c r="B60" s="67" t="s">
        <v>38</v>
      </c>
      <c r="C60" s="187">
        <v>0.255</v>
      </c>
      <c r="D60" s="142"/>
      <c r="E60" s="143"/>
      <c r="F60" s="143">
        <v>0</v>
      </c>
      <c r="G60" s="143"/>
      <c r="H60" s="143"/>
      <c r="I60" s="143"/>
      <c r="J60" s="143"/>
      <c r="R60" s="116"/>
      <c r="S60" s="116"/>
      <c r="T60" s="116"/>
      <c r="U60" s="116"/>
      <c r="V60" s="116"/>
      <c r="W60" s="116"/>
      <c r="X60" s="116"/>
      <c r="Y60" s="116"/>
      <c r="Z60" s="116"/>
      <c r="AA60" s="116"/>
      <c r="AB60" s="116"/>
      <c r="AC60" s="116"/>
      <c r="AD60" s="116"/>
      <c r="AE60" s="116"/>
      <c r="AF60" s="116"/>
      <c r="AG60" s="116"/>
      <c r="AH60" s="116"/>
      <c r="AI60" s="116"/>
      <c r="AJ60" s="116"/>
      <c r="AK60" s="116"/>
      <c r="AL60" s="116"/>
      <c r="AM60" s="116"/>
      <c r="AN60" s="116"/>
      <c r="AO60" s="116"/>
      <c r="AP60" s="116"/>
      <c r="AQ60" s="116"/>
      <c r="AR60" s="116"/>
      <c r="AS60" s="116"/>
      <c r="AT60" s="116"/>
      <c r="AU60" s="116"/>
      <c r="AV60" s="116"/>
      <c r="AW60" s="116"/>
      <c r="AX60" s="116"/>
      <c r="AY60" s="116"/>
      <c r="AZ60" s="116"/>
      <c r="BA60" s="116"/>
      <c r="BB60" s="116"/>
      <c r="BC60" s="116"/>
      <c r="BD60" s="116"/>
      <c r="BE60" s="116"/>
      <c r="BF60" s="116"/>
      <c r="BG60" s="116"/>
      <c r="BH60" s="116"/>
      <c r="BI60" s="116"/>
      <c r="BJ60" s="116"/>
      <c r="BK60" s="116"/>
      <c r="BL60" s="116"/>
      <c r="BM60" s="116"/>
      <c r="BN60" s="116"/>
      <c r="BO60" s="116"/>
      <c r="BP60" s="116"/>
      <c r="BQ60" s="116"/>
      <c r="BR60" s="116"/>
      <c r="BS60" s="116"/>
      <c r="BT60" s="116"/>
      <c r="BU60" s="116"/>
      <c r="BV60" s="116"/>
      <c r="BW60" s="116"/>
      <c r="BX60" s="116"/>
      <c r="BY60" s="116"/>
      <c r="BZ60" s="116"/>
      <c r="CA60" s="116"/>
      <c r="CB60" s="116"/>
      <c r="CC60" s="116"/>
      <c r="CD60" s="116"/>
      <c r="CE60" s="116"/>
      <c r="CF60" s="116"/>
      <c r="CG60" s="116"/>
      <c r="CH60" s="116"/>
      <c r="CI60" s="116"/>
      <c r="CJ60" s="116"/>
      <c r="CK60" s="116"/>
      <c r="CL60" s="116"/>
      <c r="CM60" s="116"/>
      <c r="CN60" s="116"/>
      <c r="CO60" s="116"/>
      <c r="CP60" s="116"/>
      <c r="CQ60" s="116"/>
      <c r="CR60" s="116"/>
      <c r="CS60" s="116"/>
      <c r="CT60" s="116"/>
      <c r="CU60" s="116"/>
      <c r="CV60" s="116"/>
      <c r="CW60" s="116"/>
      <c r="CX60" s="116"/>
      <c r="CY60" s="116"/>
      <c r="CZ60" s="116"/>
    </row>
    <row r="61" spans="1:104" s="10" customFormat="1" hidden="1" x14ac:dyDescent="0.25">
      <c r="A61" s="50" t="s">
        <v>30</v>
      </c>
      <c r="B61" s="38" t="s">
        <v>39</v>
      </c>
      <c r="C61" s="188">
        <v>0.255</v>
      </c>
      <c r="D61" s="144"/>
      <c r="E61" s="145"/>
      <c r="F61" s="145"/>
      <c r="G61" s="145"/>
      <c r="H61" s="145"/>
      <c r="I61" s="145"/>
      <c r="J61" s="145"/>
      <c r="R61" s="118"/>
      <c r="S61" s="118"/>
      <c r="T61" s="118"/>
      <c r="U61" s="118"/>
      <c r="V61" s="118"/>
      <c r="W61" s="118"/>
      <c r="X61" s="118"/>
      <c r="Y61" s="118"/>
      <c r="Z61" s="118"/>
      <c r="AA61" s="118"/>
      <c r="AB61" s="118"/>
      <c r="AC61" s="118"/>
      <c r="AD61" s="118"/>
      <c r="AE61" s="118"/>
      <c r="AF61" s="118"/>
      <c r="AG61" s="118"/>
      <c r="AH61" s="118"/>
      <c r="AI61" s="118"/>
      <c r="AJ61" s="118"/>
      <c r="AK61" s="118"/>
      <c r="AL61" s="118"/>
      <c r="AM61" s="118"/>
      <c r="AN61" s="118"/>
      <c r="AO61" s="118"/>
      <c r="AP61" s="118"/>
      <c r="AQ61" s="118"/>
      <c r="AR61" s="118"/>
      <c r="AS61" s="118"/>
      <c r="AT61" s="118"/>
      <c r="AU61" s="118"/>
      <c r="AV61" s="118"/>
      <c r="AW61" s="118"/>
      <c r="AX61" s="118"/>
      <c r="AY61" s="118"/>
      <c r="AZ61" s="118"/>
      <c r="BA61" s="118"/>
      <c r="BB61" s="118"/>
      <c r="BC61" s="118"/>
      <c r="BD61" s="118"/>
      <c r="BE61" s="118"/>
      <c r="BF61" s="118"/>
      <c r="BG61" s="118"/>
      <c r="BH61" s="118"/>
      <c r="BI61" s="118"/>
      <c r="BJ61" s="118"/>
      <c r="BK61" s="118"/>
      <c r="BL61" s="118"/>
      <c r="BM61" s="118"/>
      <c r="BN61" s="118"/>
      <c r="BO61" s="118"/>
      <c r="BP61" s="118"/>
      <c r="BQ61" s="118"/>
      <c r="BR61" s="118"/>
      <c r="BS61" s="118"/>
      <c r="BT61" s="118"/>
      <c r="BU61" s="118"/>
      <c r="BV61" s="118"/>
      <c r="BW61" s="118"/>
      <c r="BX61" s="118"/>
      <c r="BY61" s="118"/>
      <c r="BZ61" s="118"/>
      <c r="CA61" s="118"/>
      <c r="CB61" s="118"/>
      <c r="CC61" s="118"/>
      <c r="CD61" s="118"/>
      <c r="CE61" s="118"/>
      <c r="CF61" s="118"/>
      <c r="CG61" s="118"/>
      <c r="CH61" s="118"/>
      <c r="CI61" s="118"/>
      <c r="CJ61" s="118"/>
      <c r="CK61" s="118"/>
      <c r="CL61" s="118"/>
      <c r="CM61" s="118"/>
      <c r="CN61" s="118"/>
      <c r="CO61" s="118"/>
      <c r="CP61" s="118"/>
      <c r="CQ61" s="118"/>
      <c r="CR61" s="118"/>
      <c r="CS61" s="118"/>
      <c r="CT61" s="118"/>
      <c r="CU61" s="118"/>
      <c r="CV61" s="118"/>
      <c r="CW61" s="118"/>
      <c r="CX61" s="118"/>
      <c r="CY61" s="118"/>
      <c r="CZ61" s="118"/>
    </row>
    <row r="62" spans="1:104" hidden="1" x14ac:dyDescent="0.25">
      <c r="A62" s="51"/>
      <c r="B62" s="9"/>
      <c r="C62" s="189"/>
      <c r="D62" s="85">
        <f>D60-D61</f>
        <v>0</v>
      </c>
      <c r="E62" s="90">
        <f>E60-E61</f>
        <v>0</v>
      </c>
      <c r="F62" s="90">
        <f t="shared" ref="F62:J62" si="18">F60-F61</f>
        <v>0</v>
      </c>
      <c r="G62" s="90">
        <f t="shared" si="18"/>
        <v>0</v>
      </c>
      <c r="H62" s="90">
        <f t="shared" si="18"/>
        <v>0</v>
      </c>
      <c r="I62" s="90">
        <f t="shared" si="18"/>
        <v>0</v>
      </c>
      <c r="J62" s="90">
        <f t="shared" si="18"/>
        <v>0</v>
      </c>
      <c r="M62" s="116"/>
      <c r="N62" s="116"/>
      <c r="O62" s="116"/>
      <c r="P62" s="116"/>
      <c r="Q62" s="116"/>
      <c r="R62" s="116"/>
      <c r="S62" s="116"/>
      <c r="T62" s="116"/>
      <c r="U62" s="116"/>
      <c r="V62" s="116"/>
      <c r="W62" s="116"/>
      <c r="X62" s="116"/>
      <c r="Y62" s="116"/>
      <c r="Z62" s="116"/>
      <c r="AA62" s="116"/>
      <c r="AB62" s="116"/>
      <c r="AC62" s="116"/>
      <c r="AD62" s="116"/>
      <c r="AE62" s="116"/>
      <c r="AF62" s="116"/>
      <c r="AG62" s="116"/>
      <c r="AH62" s="116"/>
      <c r="AI62" s="116"/>
      <c r="AJ62" s="116"/>
      <c r="AK62" s="116"/>
      <c r="AL62" s="116"/>
      <c r="AM62" s="116"/>
      <c r="AN62" s="116"/>
      <c r="AO62" s="116"/>
      <c r="AP62" s="116"/>
      <c r="AQ62" s="116"/>
      <c r="AR62" s="116"/>
      <c r="AS62" s="116"/>
      <c r="AT62" s="116"/>
      <c r="AU62" s="116"/>
      <c r="AV62" s="116"/>
      <c r="AW62" s="116"/>
      <c r="AX62" s="116"/>
      <c r="AY62" s="116"/>
      <c r="AZ62" s="116"/>
      <c r="BA62" s="116"/>
      <c r="BB62" s="116"/>
      <c r="BC62" s="116"/>
      <c r="BD62" s="116"/>
      <c r="BE62" s="116"/>
      <c r="BF62" s="116"/>
      <c r="BG62" s="116"/>
      <c r="BH62" s="116"/>
      <c r="BI62" s="116"/>
      <c r="BJ62" s="116"/>
      <c r="BK62" s="116"/>
      <c r="BL62" s="116"/>
      <c r="BM62" s="116"/>
      <c r="BN62" s="116"/>
      <c r="BO62" s="116"/>
      <c r="BP62" s="116"/>
      <c r="BQ62" s="116"/>
      <c r="BR62" s="116"/>
      <c r="BS62" s="116"/>
      <c r="BT62" s="116"/>
      <c r="BU62" s="116"/>
      <c r="BV62" s="116"/>
      <c r="BW62" s="116"/>
      <c r="BX62" s="116"/>
      <c r="BY62" s="116"/>
      <c r="BZ62" s="116"/>
      <c r="CA62" s="116"/>
      <c r="CB62" s="116"/>
      <c r="CC62" s="116"/>
      <c r="CD62" s="116"/>
      <c r="CE62" s="116"/>
      <c r="CF62" s="116"/>
      <c r="CG62" s="116"/>
      <c r="CH62" s="116"/>
      <c r="CI62" s="116"/>
      <c r="CJ62" s="116"/>
      <c r="CK62" s="116"/>
      <c r="CL62" s="116"/>
      <c r="CM62" s="116"/>
      <c r="CN62" s="116"/>
      <c r="CO62" s="116"/>
      <c r="CP62" s="116"/>
      <c r="CQ62" s="116"/>
      <c r="CR62" s="116"/>
      <c r="CS62" s="116"/>
      <c r="CT62" s="116"/>
      <c r="CU62" s="116"/>
      <c r="CV62" s="116"/>
      <c r="CW62" s="116"/>
      <c r="CX62" s="116"/>
      <c r="CY62" s="116"/>
      <c r="CZ62" s="116"/>
    </row>
    <row r="63" spans="1:104" s="30" customFormat="1" ht="15.75" hidden="1" thickBot="1" x14ac:dyDescent="0.3">
      <c r="A63" s="69" t="s">
        <v>40</v>
      </c>
      <c r="B63" s="74"/>
      <c r="C63" s="190"/>
      <c r="D63" s="94"/>
      <c r="E63" s="75"/>
      <c r="F63" s="75"/>
      <c r="G63" s="75"/>
      <c r="H63" s="75"/>
      <c r="I63" s="75"/>
      <c r="J63" s="75"/>
      <c r="K63"/>
      <c r="L63"/>
      <c r="M63" s="116"/>
      <c r="N63" s="116"/>
      <c r="O63" s="116"/>
      <c r="P63" s="116"/>
      <c r="Q63" s="116"/>
      <c r="R63" s="116"/>
      <c r="S63" s="116"/>
      <c r="T63" s="116"/>
      <c r="U63" s="116"/>
      <c r="V63" s="116"/>
      <c r="W63" s="116"/>
      <c r="X63" s="116"/>
      <c r="Y63" s="116"/>
      <c r="Z63" s="116"/>
      <c r="AA63" s="116"/>
      <c r="AB63" s="116"/>
      <c r="AC63" s="116"/>
      <c r="AD63" s="116"/>
      <c r="AE63" s="116"/>
      <c r="AF63" s="116"/>
      <c r="AG63" s="116"/>
      <c r="AH63" s="116"/>
      <c r="AI63" s="116"/>
      <c r="AJ63" s="116"/>
      <c r="AK63" s="116"/>
      <c r="AL63" s="116"/>
      <c r="AM63" s="116"/>
      <c r="AN63" s="116"/>
      <c r="AO63" s="116"/>
      <c r="AP63" s="116"/>
      <c r="AQ63" s="116"/>
      <c r="AR63" s="116"/>
      <c r="AS63" s="116"/>
      <c r="AT63" s="116"/>
      <c r="AU63" s="116"/>
      <c r="AV63" s="116"/>
      <c r="AW63" s="116"/>
      <c r="AX63" s="116"/>
      <c r="AY63" s="116"/>
      <c r="AZ63" s="116"/>
      <c r="BA63" s="116"/>
      <c r="BB63" s="116"/>
      <c r="BC63" s="116"/>
      <c r="BD63" s="116"/>
      <c r="BE63" s="116"/>
      <c r="BF63" s="116"/>
      <c r="BG63" s="116"/>
      <c r="BH63" s="116"/>
      <c r="BI63" s="116"/>
      <c r="BJ63" s="116"/>
      <c r="BK63" s="116"/>
      <c r="BL63" s="116"/>
      <c r="BM63" s="116"/>
      <c r="BN63" s="116"/>
      <c r="BO63" s="116"/>
      <c r="BP63" s="116"/>
      <c r="BQ63" s="116"/>
      <c r="BR63" s="116"/>
      <c r="BS63" s="116"/>
      <c r="BT63" s="116"/>
      <c r="BU63" s="116"/>
      <c r="BV63" s="116"/>
      <c r="BW63" s="116"/>
      <c r="BX63" s="116"/>
      <c r="BY63" s="116"/>
      <c r="BZ63" s="116"/>
      <c r="CA63" s="116"/>
      <c r="CB63" s="116"/>
      <c r="CC63" s="116"/>
      <c r="CD63" s="116"/>
      <c r="CE63" s="116"/>
      <c r="CF63" s="116"/>
      <c r="CG63" s="116"/>
      <c r="CH63" s="116"/>
      <c r="CI63" s="116"/>
      <c r="CJ63" s="116"/>
      <c r="CK63" s="116"/>
      <c r="CL63" s="116"/>
      <c r="CM63" s="116"/>
      <c r="CN63" s="116"/>
      <c r="CO63" s="116"/>
      <c r="CP63" s="116"/>
      <c r="CQ63" s="116"/>
      <c r="CR63" s="116"/>
      <c r="CS63" s="116"/>
      <c r="CT63" s="116"/>
      <c r="CU63" s="116"/>
      <c r="CV63" s="116"/>
      <c r="CW63" s="116"/>
      <c r="CX63" s="116"/>
      <c r="CY63" s="116"/>
      <c r="CZ63" s="116"/>
    </row>
    <row r="64" spans="1:104" s="25" customFormat="1" hidden="1" x14ac:dyDescent="0.25">
      <c r="A64" s="68" t="s">
        <v>13</v>
      </c>
      <c r="B64" t="s">
        <v>41</v>
      </c>
      <c r="C64" s="191">
        <v>0.02</v>
      </c>
      <c r="D64" s="146"/>
      <c r="E64" s="153"/>
      <c r="F64" s="155"/>
      <c r="G64" s="155"/>
      <c r="H64" s="154"/>
      <c r="I64" s="154"/>
      <c r="J64" s="154"/>
      <c r="K64"/>
      <c r="L64"/>
      <c r="M64" s="116"/>
      <c r="N64" s="116"/>
      <c r="O64" s="116"/>
      <c r="P64" s="116"/>
      <c r="Q64" s="116"/>
      <c r="R64" s="116"/>
      <c r="S64" s="116"/>
      <c r="T64" s="116"/>
      <c r="U64" s="116"/>
      <c r="V64" s="116"/>
      <c r="W64" s="116"/>
      <c r="X64" s="116"/>
      <c r="Y64" s="116"/>
      <c r="Z64" s="116"/>
      <c r="AA64" s="116"/>
      <c r="AB64" s="116"/>
      <c r="AC64" s="116"/>
      <c r="AD64" s="116"/>
      <c r="AE64" s="116"/>
      <c r="AF64" s="116"/>
      <c r="AG64" s="116"/>
      <c r="AH64" s="116"/>
      <c r="AI64" s="116"/>
      <c r="AJ64" s="116"/>
      <c r="AK64" s="116"/>
      <c r="AL64" s="116"/>
      <c r="AM64" s="116"/>
      <c r="AN64" s="116"/>
      <c r="AO64" s="116"/>
      <c r="AP64" s="116"/>
      <c r="AQ64" s="116"/>
      <c r="AR64" s="116"/>
      <c r="AS64" s="116"/>
      <c r="AT64" s="116"/>
      <c r="AU64" s="116"/>
      <c r="AV64" s="116"/>
      <c r="AW64" s="116"/>
      <c r="AX64" s="116"/>
      <c r="AY64" s="116"/>
      <c r="AZ64" s="116"/>
      <c r="BA64" s="116"/>
      <c r="BB64" s="116"/>
      <c r="BC64" s="116"/>
      <c r="BD64" s="116"/>
      <c r="BE64" s="116"/>
      <c r="BF64" s="116"/>
      <c r="BG64" s="116"/>
      <c r="BH64" s="116"/>
      <c r="BI64" s="116"/>
      <c r="BJ64" s="116"/>
      <c r="BK64" s="116"/>
      <c r="BL64" s="116"/>
      <c r="BM64" s="116"/>
      <c r="BN64" s="116"/>
      <c r="BO64" s="116"/>
      <c r="BP64" s="116"/>
      <c r="BQ64" s="116"/>
      <c r="BR64" s="116"/>
      <c r="BS64" s="116"/>
      <c r="BT64" s="116"/>
      <c r="BU64" s="116"/>
      <c r="BV64" s="116"/>
      <c r="BW64" s="116"/>
      <c r="BX64" s="116"/>
      <c r="BY64" s="116"/>
      <c r="BZ64" s="116"/>
      <c r="CA64" s="116"/>
      <c r="CB64" s="116"/>
      <c r="CC64" s="116"/>
      <c r="CD64" s="116"/>
      <c r="CE64" s="116"/>
      <c r="CF64" s="116"/>
      <c r="CG64" s="116"/>
      <c r="CH64" s="116"/>
      <c r="CI64" s="116"/>
      <c r="CJ64" s="116"/>
      <c r="CK64" s="116"/>
      <c r="CL64" s="116"/>
      <c r="CM64" s="116"/>
      <c r="CN64" s="116"/>
      <c r="CO64" s="116"/>
      <c r="CP64" s="116"/>
      <c r="CQ64" s="116"/>
      <c r="CR64" s="116"/>
      <c r="CS64" s="116"/>
      <c r="CT64" s="116"/>
      <c r="CU64" s="116"/>
      <c r="CV64" s="116"/>
      <c r="CW64" s="116"/>
      <c r="CX64" s="116"/>
      <c r="CY64" s="116"/>
      <c r="CZ64" s="116"/>
    </row>
    <row r="65" spans="1:104" hidden="1" x14ac:dyDescent="0.25">
      <c r="A65" s="51" t="s">
        <v>30</v>
      </c>
      <c r="B65" s="38" t="s">
        <v>42</v>
      </c>
      <c r="C65" s="192">
        <v>0.24</v>
      </c>
      <c r="D65" s="144"/>
      <c r="E65" s="145"/>
      <c r="F65" s="145"/>
      <c r="G65" s="145"/>
      <c r="H65" s="145"/>
      <c r="I65" s="145"/>
      <c r="J65" s="145"/>
      <c r="M65" s="116"/>
      <c r="N65" s="116"/>
      <c r="O65" s="116"/>
      <c r="P65" s="116"/>
      <c r="Q65" s="116"/>
      <c r="R65" s="116"/>
      <c r="S65" s="116"/>
      <c r="T65" s="116"/>
      <c r="U65" s="116"/>
      <c r="V65" s="116"/>
      <c r="W65" s="116"/>
      <c r="X65" s="116"/>
      <c r="Y65" s="116"/>
      <c r="Z65" s="116"/>
      <c r="AA65" s="116"/>
      <c r="AB65" s="116"/>
      <c r="AC65" s="116"/>
      <c r="AD65" s="116"/>
      <c r="AE65" s="116"/>
      <c r="AF65" s="116"/>
      <c r="AG65" s="116"/>
      <c r="AH65" s="116"/>
      <c r="AI65" s="116"/>
      <c r="AJ65" s="116"/>
      <c r="AK65" s="116"/>
      <c r="AL65" s="116"/>
      <c r="AM65" s="116"/>
      <c r="AN65" s="116"/>
      <c r="AO65" s="116"/>
      <c r="AP65" s="116"/>
      <c r="AQ65" s="116"/>
      <c r="AR65" s="116"/>
      <c r="AS65" s="116"/>
      <c r="AT65" s="116"/>
      <c r="AU65" s="116"/>
      <c r="AV65" s="116"/>
      <c r="AW65" s="116"/>
      <c r="AX65" s="116"/>
      <c r="AY65" s="116"/>
      <c r="AZ65" s="116"/>
      <c r="BA65" s="116"/>
      <c r="BB65" s="116"/>
      <c r="BC65" s="116"/>
      <c r="BD65" s="116"/>
      <c r="BE65" s="116"/>
      <c r="BF65" s="116"/>
      <c r="BG65" s="116"/>
      <c r="BH65" s="116"/>
      <c r="BI65" s="116"/>
      <c r="BJ65" s="116"/>
      <c r="BK65" s="116"/>
      <c r="BL65" s="116"/>
      <c r="BM65" s="116"/>
      <c r="BN65" s="116"/>
      <c r="BO65" s="116"/>
      <c r="BP65" s="116"/>
      <c r="BQ65" s="116"/>
      <c r="BR65" s="116"/>
      <c r="BS65" s="116"/>
      <c r="BT65" s="116"/>
      <c r="BU65" s="116"/>
      <c r="BV65" s="116"/>
      <c r="BW65" s="116"/>
      <c r="BX65" s="116"/>
      <c r="BY65" s="116"/>
      <c r="BZ65" s="116"/>
      <c r="CA65" s="116"/>
      <c r="CB65" s="116"/>
      <c r="CC65" s="116"/>
      <c r="CD65" s="116"/>
      <c r="CE65" s="116"/>
      <c r="CF65" s="116"/>
      <c r="CG65" s="116"/>
      <c r="CH65" s="116"/>
      <c r="CI65" s="116"/>
      <c r="CJ65" s="116"/>
      <c r="CK65" s="116"/>
      <c r="CL65" s="116"/>
      <c r="CM65" s="116"/>
      <c r="CN65" s="116"/>
      <c r="CO65" s="116"/>
      <c r="CP65" s="116"/>
      <c r="CQ65" s="116"/>
      <c r="CR65" s="116"/>
      <c r="CS65" s="116"/>
      <c r="CT65" s="116"/>
      <c r="CU65" s="116"/>
      <c r="CV65" s="116"/>
      <c r="CW65" s="116"/>
      <c r="CX65" s="116"/>
      <c r="CY65" s="116"/>
      <c r="CZ65" s="116"/>
    </row>
    <row r="66" spans="1:104" hidden="1" x14ac:dyDescent="0.25">
      <c r="A66" s="5"/>
      <c r="B66" s="5"/>
      <c r="C66" s="193"/>
      <c r="D66" s="100">
        <f>D64-D65</f>
        <v>0</v>
      </c>
      <c r="E66" s="91">
        <f>E64-E65</f>
        <v>0</v>
      </c>
      <c r="F66" s="91">
        <f t="shared" ref="F66:J66" si="19">F64-F65</f>
        <v>0</v>
      </c>
      <c r="G66" s="91">
        <f t="shared" si="19"/>
        <v>0</v>
      </c>
      <c r="H66" s="91">
        <f t="shared" si="19"/>
        <v>0</v>
      </c>
      <c r="I66" s="91">
        <f t="shared" si="19"/>
        <v>0</v>
      </c>
      <c r="J66" s="91">
        <f t="shared" si="19"/>
        <v>0</v>
      </c>
      <c r="M66" s="116"/>
      <c r="N66" s="116"/>
      <c r="O66" s="116"/>
      <c r="P66" s="116"/>
      <c r="Q66" s="116"/>
      <c r="R66" s="116"/>
      <c r="S66" s="116"/>
      <c r="T66" s="116"/>
      <c r="U66" s="116"/>
      <c r="V66" s="116"/>
      <c r="W66" s="116"/>
      <c r="X66" s="116"/>
      <c r="Y66" s="116"/>
      <c r="Z66" s="116"/>
      <c r="AA66" s="116"/>
      <c r="AB66" s="116"/>
      <c r="AC66" s="116"/>
      <c r="AD66" s="116"/>
      <c r="AE66" s="116"/>
      <c r="AF66" s="116"/>
      <c r="AG66" s="116"/>
      <c r="AH66" s="116"/>
      <c r="AI66" s="116"/>
      <c r="AJ66" s="116"/>
      <c r="AK66" s="116"/>
      <c r="AL66" s="116"/>
      <c r="AM66" s="116"/>
      <c r="AN66" s="116"/>
      <c r="AO66" s="116"/>
      <c r="AP66" s="116"/>
      <c r="AQ66" s="116"/>
      <c r="AR66" s="116"/>
      <c r="AS66" s="116"/>
      <c r="AT66" s="116"/>
      <c r="AU66" s="116"/>
      <c r="AV66" s="116"/>
      <c r="AW66" s="116"/>
      <c r="AX66" s="116"/>
      <c r="AY66" s="116"/>
      <c r="AZ66" s="116"/>
      <c r="BA66" s="116"/>
      <c r="BB66" s="116"/>
      <c r="BC66" s="116"/>
      <c r="BD66" s="116"/>
      <c r="BE66" s="116"/>
      <c r="BF66" s="116"/>
      <c r="BG66" s="116"/>
      <c r="BH66" s="116"/>
      <c r="BI66" s="116"/>
      <c r="BJ66" s="116"/>
      <c r="BK66" s="116"/>
      <c r="BL66" s="116"/>
      <c r="BM66" s="116"/>
      <c r="BN66" s="116"/>
      <c r="BO66" s="116"/>
      <c r="BP66" s="116"/>
      <c r="BQ66" s="116"/>
      <c r="BR66" s="116"/>
      <c r="BS66" s="116"/>
      <c r="BT66" s="116"/>
      <c r="BU66" s="116"/>
      <c r="BV66" s="116"/>
      <c r="BW66" s="116"/>
      <c r="BX66" s="116"/>
      <c r="BY66" s="116"/>
      <c r="BZ66" s="116"/>
      <c r="CA66" s="116"/>
      <c r="CB66" s="116"/>
      <c r="CC66" s="116"/>
      <c r="CD66" s="116"/>
      <c r="CE66" s="116"/>
      <c r="CF66" s="116"/>
      <c r="CG66" s="116"/>
      <c r="CH66" s="116"/>
      <c r="CI66" s="116"/>
      <c r="CJ66" s="116"/>
      <c r="CK66" s="116"/>
      <c r="CL66" s="116"/>
      <c r="CM66" s="116"/>
      <c r="CN66" s="116"/>
      <c r="CO66" s="116"/>
      <c r="CP66" s="116"/>
      <c r="CQ66" s="116"/>
      <c r="CR66" s="116"/>
      <c r="CS66" s="116"/>
      <c r="CT66" s="116"/>
      <c r="CU66" s="116"/>
      <c r="CV66" s="116"/>
      <c r="CW66" s="116"/>
      <c r="CX66" s="116"/>
      <c r="CY66" s="116"/>
      <c r="CZ66" s="116"/>
    </row>
    <row r="67" spans="1:104" ht="15.75" thickBot="1" x14ac:dyDescent="0.3">
      <c r="A67" s="69" t="s">
        <v>43</v>
      </c>
      <c r="B67" s="74"/>
      <c r="C67" s="190"/>
      <c r="D67" s="94"/>
      <c r="E67" s="75"/>
      <c r="F67" s="75"/>
      <c r="G67" s="75"/>
      <c r="H67" s="75"/>
      <c r="I67" s="75"/>
      <c r="J67" s="75"/>
      <c r="M67" s="116"/>
      <c r="N67" s="116"/>
      <c r="O67" s="116"/>
      <c r="P67" s="116"/>
      <c r="Q67" s="116"/>
      <c r="R67" s="116"/>
      <c r="S67" s="116"/>
      <c r="T67" s="116"/>
      <c r="U67" s="116"/>
      <c r="V67" s="116"/>
      <c r="W67" s="116"/>
      <c r="X67" s="116"/>
      <c r="Y67" s="116"/>
      <c r="Z67" s="116"/>
      <c r="AA67" s="116"/>
      <c r="AB67" s="116"/>
      <c r="AC67" s="116"/>
      <c r="AD67" s="116"/>
      <c r="AE67" s="116"/>
      <c r="AF67" s="116"/>
      <c r="AG67" s="116"/>
      <c r="AH67" s="116"/>
      <c r="AI67" s="116"/>
      <c r="AJ67" s="116"/>
      <c r="AK67" s="116"/>
      <c r="AL67" s="116"/>
      <c r="AM67" s="116"/>
      <c r="AN67" s="116"/>
      <c r="AO67" s="116"/>
      <c r="AP67" s="116"/>
      <c r="AQ67" s="116"/>
      <c r="AR67" s="116"/>
      <c r="AS67" s="116"/>
      <c r="AT67" s="116"/>
      <c r="AU67" s="116"/>
      <c r="AV67" s="116"/>
      <c r="AW67" s="116"/>
      <c r="AX67" s="116"/>
      <c r="AY67" s="116"/>
      <c r="AZ67" s="116"/>
      <c r="BA67" s="116"/>
      <c r="BB67" s="116"/>
      <c r="BC67" s="116"/>
      <c r="BD67" s="116"/>
      <c r="BE67" s="116"/>
      <c r="BF67" s="116"/>
      <c r="BG67" s="116"/>
      <c r="BH67" s="116"/>
      <c r="BI67" s="116"/>
      <c r="BJ67" s="116"/>
      <c r="BK67" s="116"/>
      <c r="BL67" s="116"/>
      <c r="BM67" s="116"/>
      <c r="BN67" s="116"/>
      <c r="BO67" s="116"/>
      <c r="BP67" s="116"/>
      <c r="BQ67" s="116"/>
      <c r="BR67" s="116"/>
      <c r="BS67" s="116"/>
      <c r="BT67" s="116"/>
      <c r="BU67" s="116"/>
      <c r="BV67" s="116"/>
      <c r="BW67" s="116"/>
      <c r="BX67" s="116"/>
      <c r="BY67" s="116"/>
      <c r="BZ67" s="116"/>
      <c r="CA67" s="116"/>
      <c r="CB67" s="116"/>
      <c r="CC67" s="116"/>
      <c r="CD67" s="116"/>
      <c r="CE67" s="116"/>
      <c r="CF67" s="116"/>
      <c r="CG67" s="116"/>
      <c r="CH67" s="116"/>
      <c r="CI67" s="116"/>
      <c r="CJ67" s="116"/>
      <c r="CK67" s="116"/>
      <c r="CL67" s="116"/>
      <c r="CM67" s="116"/>
      <c r="CN67" s="116"/>
      <c r="CO67" s="116"/>
      <c r="CP67" s="116"/>
      <c r="CQ67" s="116"/>
      <c r="CR67" s="116"/>
      <c r="CS67" s="116"/>
      <c r="CT67" s="116"/>
      <c r="CU67" s="116"/>
      <c r="CV67" s="116"/>
      <c r="CW67" s="116"/>
      <c r="CX67" s="116"/>
      <c r="CY67" s="116"/>
      <c r="CZ67" s="116"/>
    </row>
    <row r="68" spans="1:104" s="10" customFormat="1" x14ac:dyDescent="0.25">
      <c r="A68" s="51" t="s">
        <v>30</v>
      </c>
      <c r="B68" s="38" t="s">
        <v>44</v>
      </c>
      <c r="C68" s="194">
        <v>0.24</v>
      </c>
      <c r="D68" s="147"/>
      <c r="E68" s="148">
        <v>60000</v>
      </c>
      <c r="F68" s="148">
        <v>120000</v>
      </c>
      <c r="G68" s="148"/>
      <c r="H68" s="148"/>
      <c r="I68" s="148"/>
      <c r="J68" s="148"/>
      <c r="M68" s="118"/>
      <c r="N68" s="118"/>
      <c r="O68" s="118"/>
      <c r="P68" s="118"/>
      <c r="Q68" s="118"/>
      <c r="R68" s="118"/>
      <c r="S68" s="118"/>
      <c r="T68" s="118"/>
      <c r="U68" s="118"/>
      <c r="V68" s="118"/>
      <c r="W68" s="118"/>
      <c r="X68" s="118"/>
      <c r="Y68" s="118"/>
      <c r="Z68" s="118"/>
      <c r="AA68" s="118"/>
      <c r="AB68" s="118"/>
      <c r="AC68" s="118"/>
      <c r="AD68" s="118"/>
      <c r="AE68" s="118"/>
      <c r="AF68" s="118"/>
      <c r="AG68" s="118"/>
      <c r="AH68" s="118"/>
      <c r="AI68" s="118"/>
      <c r="AJ68" s="118"/>
      <c r="AK68" s="118"/>
      <c r="AL68" s="118"/>
      <c r="AM68" s="118"/>
      <c r="AN68" s="118"/>
      <c r="AO68" s="118"/>
      <c r="AP68" s="118"/>
      <c r="AQ68" s="118"/>
      <c r="AR68" s="118"/>
      <c r="AS68" s="118"/>
      <c r="AT68" s="118"/>
      <c r="AU68" s="118"/>
      <c r="AV68" s="118"/>
      <c r="AW68" s="118"/>
      <c r="AX68" s="118"/>
      <c r="AY68" s="118"/>
      <c r="AZ68" s="118"/>
      <c r="BA68" s="118"/>
      <c r="BB68" s="118"/>
      <c r="BC68" s="118"/>
      <c r="BD68" s="118"/>
      <c r="BE68" s="118"/>
      <c r="BF68" s="118"/>
      <c r="BG68" s="118"/>
      <c r="BH68" s="118"/>
      <c r="BI68" s="118"/>
      <c r="BJ68" s="118"/>
      <c r="BK68" s="118"/>
      <c r="BL68" s="118"/>
      <c r="BM68" s="118"/>
      <c r="BN68" s="118"/>
      <c r="BO68" s="118"/>
      <c r="BP68" s="118"/>
      <c r="BQ68" s="118"/>
      <c r="BR68" s="118"/>
      <c r="BS68" s="118"/>
      <c r="BT68" s="118"/>
      <c r="BU68" s="118"/>
      <c r="BV68" s="118"/>
      <c r="BW68" s="118"/>
      <c r="BX68" s="118"/>
      <c r="BY68" s="118"/>
      <c r="BZ68" s="118"/>
      <c r="CA68" s="118"/>
      <c r="CB68" s="118"/>
      <c r="CC68" s="118"/>
      <c r="CD68" s="118"/>
      <c r="CE68" s="118"/>
      <c r="CF68" s="118"/>
      <c r="CG68" s="118"/>
      <c r="CH68" s="118"/>
      <c r="CI68" s="118"/>
      <c r="CJ68" s="118"/>
      <c r="CK68" s="118"/>
      <c r="CL68" s="118"/>
      <c r="CM68" s="118"/>
      <c r="CN68" s="118"/>
      <c r="CO68" s="118"/>
      <c r="CP68" s="118"/>
      <c r="CQ68" s="118"/>
      <c r="CR68" s="118"/>
      <c r="CS68" s="118"/>
      <c r="CT68" s="118"/>
      <c r="CU68" s="118"/>
      <c r="CV68" s="118"/>
      <c r="CW68" s="118"/>
      <c r="CX68" s="118"/>
      <c r="CY68" s="118"/>
      <c r="CZ68" s="118"/>
    </row>
    <row r="69" spans="1:104" s="10" customFormat="1" x14ac:dyDescent="0.25">
      <c r="A69" s="51" t="s">
        <v>13</v>
      </c>
      <c r="B69" s="38" t="s">
        <v>45</v>
      </c>
      <c r="C69" s="194">
        <v>0.24</v>
      </c>
      <c r="D69" s="149"/>
      <c r="E69" s="148">
        <v>40000</v>
      </c>
      <c r="F69" s="148">
        <v>0</v>
      </c>
      <c r="G69" s="148"/>
      <c r="H69" s="148"/>
      <c r="I69" s="148"/>
      <c r="J69" s="148"/>
      <c r="M69" s="118"/>
      <c r="N69" s="118"/>
      <c r="O69" s="118"/>
      <c r="P69" s="118"/>
      <c r="Q69" s="118"/>
      <c r="R69" s="118"/>
      <c r="S69" s="118"/>
      <c r="T69" s="118"/>
      <c r="U69" s="118"/>
      <c r="V69" s="118"/>
      <c r="W69" s="118"/>
      <c r="X69" s="118"/>
      <c r="Y69" s="118"/>
      <c r="Z69" s="118"/>
      <c r="AA69" s="118"/>
      <c r="AB69" s="118"/>
      <c r="AC69" s="118"/>
      <c r="AD69" s="118"/>
      <c r="AE69" s="118"/>
      <c r="AF69" s="118"/>
      <c r="AG69" s="118"/>
      <c r="AH69" s="118"/>
      <c r="AI69" s="118"/>
      <c r="AJ69" s="118"/>
      <c r="AK69" s="118"/>
      <c r="AL69" s="118"/>
      <c r="AM69" s="118"/>
      <c r="AN69" s="118"/>
      <c r="AO69" s="118"/>
      <c r="AP69" s="118"/>
      <c r="AQ69" s="118"/>
      <c r="AR69" s="118"/>
      <c r="AS69" s="118"/>
      <c r="AT69" s="118"/>
      <c r="AU69" s="118"/>
      <c r="AV69" s="118"/>
      <c r="AW69" s="118"/>
      <c r="AX69" s="118"/>
      <c r="AY69" s="118"/>
      <c r="AZ69" s="118"/>
      <c r="BA69" s="118"/>
      <c r="BB69" s="118"/>
      <c r="BC69" s="118"/>
      <c r="BD69" s="118"/>
      <c r="BE69" s="118"/>
      <c r="BF69" s="118"/>
      <c r="BG69" s="118"/>
      <c r="BH69" s="118"/>
      <c r="BI69" s="118"/>
      <c r="BJ69" s="118"/>
      <c r="BK69" s="118"/>
      <c r="BL69" s="118"/>
      <c r="BM69" s="118"/>
      <c r="BN69" s="118"/>
      <c r="BO69" s="118"/>
      <c r="BP69" s="118"/>
      <c r="BQ69" s="118"/>
      <c r="BR69" s="118"/>
      <c r="BS69" s="118"/>
      <c r="BT69" s="118"/>
      <c r="BU69" s="118"/>
      <c r="BV69" s="118"/>
      <c r="BW69" s="118"/>
      <c r="BX69" s="118"/>
      <c r="BY69" s="118"/>
      <c r="BZ69" s="118"/>
      <c r="CA69" s="118"/>
      <c r="CB69" s="118"/>
      <c r="CC69" s="118"/>
      <c r="CD69" s="118"/>
      <c r="CE69" s="118"/>
      <c r="CF69" s="118"/>
      <c r="CG69" s="118"/>
      <c r="CH69" s="118"/>
      <c r="CI69" s="118"/>
      <c r="CJ69" s="118"/>
      <c r="CK69" s="118"/>
      <c r="CL69" s="118"/>
      <c r="CM69" s="118"/>
      <c r="CN69" s="118"/>
      <c r="CO69" s="118"/>
      <c r="CP69" s="118"/>
      <c r="CQ69" s="118"/>
      <c r="CR69" s="118"/>
      <c r="CS69" s="118"/>
      <c r="CT69" s="118"/>
      <c r="CU69" s="118"/>
      <c r="CV69" s="118"/>
      <c r="CW69" s="118"/>
      <c r="CX69" s="118"/>
      <c r="CY69" s="118"/>
      <c r="CZ69" s="118"/>
    </row>
    <row r="70" spans="1:104" x14ac:dyDescent="0.25">
      <c r="A70" s="51" t="s">
        <v>13</v>
      </c>
      <c r="B70" s="38" t="s">
        <v>46</v>
      </c>
      <c r="C70" s="192">
        <v>0</v>
      </c>
      <c r="D70" s="150"/>
      <c r="E70" s="151"/>
      <c r="F70" s="151">
        <v>42000</v>
      </c>
      <c r="G70" s="151"/>
      <c r="H70" s="151"/>
      <c r="I70" s="151"/>
      <c r="J70" s="151"/>
      <c r="M70" s="116"/>
      <c r="N70" s="116"/>
      <c r="O70" s="116"/>
      <c r="P70" s="116"/>
      <c r="Q70" s="116"/>
      <c r="R70" s="116"/>
      <c r="S70" s="116"/>
      <c r="T70" s="116"/>
      <c r="U70" s="116"/>
      <c r="V70" s="116"/>
      <c r="W70" s="116"/>
      <c r="X70" s="116"/>
      <c r="Y70" s="116"/>
      <c r="Z70" s="116"/>
      <c r="AA70" s="116"/>
      <c r="AB70" s="116"/>
      <c r="AC70" s="116"/>
      <c r="AD70" s="116"/>
      <c r="AE70" s="116"/>
      <c r="AF70" s="116"/>
      <c r="AG70" s="116"/>
      <c r="AH70" s="116"/>
      <c r="AI70" s="116"/>
      <c r="AJ70" s="116"/>
      <c r="AK70" s="116"/>
      <c r="AL70" s="116"/>
      <c r="AM70" s="116"/>
      <c r="AN70" s="116"/>
      <c r="AO70" s="116"/>
      <c r="AP70" s="116"/>
      <c r="AQ70" s="116"/>
      <c r="AR70" s="116"/>
      <c r="AS70" s="116"/>
      <c r="AT70" s="116"/>
      <c r="AU70" s="116"/>
      <c r="AV70" s="116"/>
      <c r="AW70" s="116"/>
      <c r="AX70" s="116"/>
      <c r="AY70" s="116"/>
      <c r="AZ70" s="116"/>
      <c r="BA70" s="116"/>
      <c r="BB70" s="116"/>
      <c r="BC70" s="116"/>
      <c r="BD70" s="116"/>
      <c r="BE70" s="116"/>
      <c r="BF70" s="116"/>
      <c r="BG70" s="116"/>
      <c r="BH70" s="116"/>
      <c r="BI70" s="116"/>
      <c r="BJ70" s="116"/>
      <c r="BK70" s="116"/>
      <c r="BL70" s="116"/>
      <c r="BM70" s="116"/>
      <c r="BN70" s="116"/>
      <c r="BO70" s="116"/>
      <c r="BP70" s="116"/>
      <c r="BQ70" s="116"/>
      <c r="BR70" s="116"/>
      <c r="BS70" s="116"/>
      <c r="BT70" s="116"/>
      <c r="BU70" s="116"/>
      <c r="BV70" s="116"/>
      <c r="BW70" s="116"/>
      <c r="BX70" s="116"/>
      <c r="BY70" s="116"/>
      <c r="BZ70" s="116"/>
      <c r="CA70" s="116"/>
      <c r="CB70" s="116"/>
      <c r="CC70" s="116"/>
      <c r="CD70" s="116"/>
      <c r="CE70" s="116"/>
      <c r="CF70" s="116"/>
      <c r="CG70" s="116"/>
      <c r="CH70" s="116"/>
      <c r="CI70" s="116"/>
      <c r="CJ70" s="116"/>
      <c r="CK70" s="116"/>
      <c r="CL70" s="116"/>
      <c r="CM70" s="116"/>
      <c r="CN70" s="116"/>
      <c r="CO70" s="116"/>
      <c r="CP70" s="116"/>
      <c r="CQ70" s="116"/>
      <c r="CR70" s="116"/>
      <c r="CS70" s="116"/>
      <c r="CT70" s="116"/>
      <c r="CU70" s="116"/>
      <c r="CV70" s="116"/>
      <c r="CW70" s="116"/>
      <c r="CX70" s="116"/>
      <c r="CY70" s="116"/>
      <c r="CZ70" s="116"/>
    </row>
    <row r="71" spans="1:104" x14ac:dyDescent="0.25">
      <c r="A71" s="51"/>
      <c r="B71" s="95" t="s">
        <v>47</v>
      </c>
      <c r="C71" s="189"/>
      <c r="D71"/>
      <c r="E71" s="90">
        <f>E70+E69-E68</f>
        <v>-20000</v>
      </c>
      <c r="F71" s="90">
        <f>F70+F69-F68</f>
        <v>-78000</v>
      </c>
      <c r="G71" s="90">
        <f>G70+G69-G68</f>
        <v>0</v>
      </c>
      <c r="H71" s="90">
        <f t="shared" ref="H71:J71" si="20">H70+H69-H68</f>
        <v>0</v>
      </c>
      <c r="I71" s="90">
        <f t="shared" si="20"/>
        <v>0</v>
      </c>
      <c r="J71" s="90">
        <f t="shared" si="20"/>
        <v>0</v>
      </c>
      <c r="M71" s="116"/>
      <c r="N71" s="116"/>
      <c r="O71" s="116"/>
      <c r="P71" s="116"/>
      <c r="Q71" s="116"/>
      <c r="R71" s="116"/>
      <c r="S71" s="116"/>
      <c r="T71" s="116"/>
      <c r="U71" s="116"/>
      <c r="V71" s="116"/>
      <c r="W71" s="116"/>
      <c r="X71" s="116"/>
      <c r="Y71" s="116"/>
      <c r="Z71" s="116"/>
      <c r="AA71" s="116"/>
      <c r="AB71" s="116"/>
      <c r="AC71" s="116"/>
      <c r="AD71" s="116"/>
      <c r="AE71" s="116"/>
      <c r="AF71" s="116"/>
      <c r="AG71" s="116"/>
      <c r="AH71" s="116"/>
      <c r="AI71" s="116"/>
      <c r="AJ71" s="116"/>
      <c r="AK71" s="116"/>
      <c r="AL71" s="116"/>
      <c r="AM71" s="116"/>
      <c r="AN71" s="116"/>
      <c r="AO71" s="116"/>
      <c r="AP71" s="116"/>
      <c r="AQ71" s="116"/>
      <c r="AR71" s="116"/>
      <c r="AS71" s="116"/>
      <c r="AT71" s="116"/>
      <c r="AU71" s="116"/>
      <c r="AV71" s="116"/>
      <c r="AW71" s="116"/>
      <c r="AX71" s="116"/>
      <c r="AY71" s="116"/>
      <c r="AZ71" s="116"/>
      <c r="BA71" s="116"/>
      <c r="BB71" s="116"/>
      <c r="BC71" s="116"/>
      <c r="BD71" s="116"/>
      <c r="BE71" s="116"/>
      <c r="BF71" s="116"/>
      <c r="BG71" s="116"/>
      <c r="BH71" s="116"/>
      <c r="BI71" s="116"/>
      <c r="BJ71" s="116"/>
      <c r="BK71" s="116"/>
      <c r="BL71" s="116"/>
      <c r="BM71" s="116"/>
      <c r="BN71" s="116"/>
      <c r="BO71" s="116"/>
      <c r="BP71" s="116"/>
      <c r="BQ71" s="116"/>
      <c r="BR71" s="116"/>
      <c r="BS71" s="116"/>
      <c r="BT71" s="116"/>
      <c r="BU71" s="116"/>
      <c r="BV71" s="116"/>
      <c r="BW71" s="116"/>
      <c r="BX71" s="116"/>
      <c r="BY71" s="116"/>
      <c r="BZ71" s="116"/>
      <c r="CA71" s="116"/>
      <c r="CB71" s="116"/>
      <c r="CC71" s="116"/>
      <c r="CD71" s="116"/>
      <c r="CE71" s="116"/>
      <c r="CF71" s="116"/>
      <c r="CG71" s="116"/>
      <c r="CH71" s="116"/>
      <c r="CI71" s="116"/>
      <c r="CJ71" s="116"/>
      <c r="CK71" s="116"/>
      <c r="CL71" s="116"/>
      <c r="CM71" s="116"/>
      <c r="CN71" s="116"/>
      <c r="CO71" s="116"/>
      <c r="CP71" s="116"/>
      <c r="CQ71" s="116"/>
      <c r="CR71" s="116"/>
      <c r="CS71" s="116"/>
      <c r="CT71" s="116"/>
      <c r="CU71" s="116"/>
      <c r="CV71" s="116"/>
      <c r="CW71" s="116"/>
      <c r="CX71" s="116"/>
      <c r="CY71" s="116"/>
      <c r="CZ71" s="116"/>
    </row>
    <row r="72" spans="1:104" x14ac:dyDescent="0.25">
      <c r="A72" s="51"/>
      <c r="B72" s="95"/>
      <c r="C72" s="189"/>
      <c r="D72"/>
      <c r="E72" s="90"/>
      <c r="F72" s="90"/>
      <c r="G72" s="90"/>
      <c r="H72" s="90"/>
      <c r="I72" s="90"/>
      <c r="J72" s="90"/>
      <c r="M72" s="116"/>
      <c r="N72" s="116"/>
      <c r="O72" s="116"/>
      <c r="P72" s="116"/>
      <c r="Q72" s="116"/>
      <c r="R72" s="116"/>
      <c r="S72" s="116"/>
      <c r="T72" s="116"/>
      <c r="U72" s="116"/>
      <c r="V72" s="116"/>
      <c r="W72" s="116"/>
      <c r="X72" s="116"/>
      <c r="Y72" s="116"/>
      <c r="Z72" s="116"/>
      <c r="AA72" s="116"/>
      <c r="AB72" s="116"/>
      <c r="AC72" s="116"/>
      <c r="AD72" s="116"/>
      <c r="AE72" s="116"/>
      <c r="AF72" s="116"/>
      <c r="AG72" s="116"/>
      <c r="AH72" s="116"/>
      <c r="AI72" s="116"/>
      <c r="AJ72" s="116"/>
      <c r="AK72" s="116"/>
      <c r="AL72" s="116"/>
      <c r="AM72" s="116"/>
      <c r="AN72" s="116"/>
      <c r="AO72" s="116"/>
      <c r="AP72" s="116"/>
      <c r="AQ72" s="116"/>
      <c r="AR72" s="116"/>
      <c r="AS72" s="116"/>
      <c r="AT72" s="116"/>
      <c r="AU72" s="116"/>
      <c r="AV72" s="116"/>
      <c r="AW72" s="116"/>
      <c r="AX72" s="116"/>
      <c r="AY72" s="116"/>
      <c r="AZ72" s="116"/>
      <c r="BA72" s="116"/>
      <c r="BB72" s="116"/>
      <c r="BC72" s="116"/>
      <c r="BD72" s="116"/>
      <c r="BE72" s="116"/>
      <c r="BF72" s="116"/>
      <c r="BG72" s="116"/>
      <c r="BH72" s="116"/>
      <c r="BI72" s="116"/>
      <c r="BJ72" s="116"/>
      <c r="BK72" s="116"/>
      <c r="BL72" s="116"/>
      <c r="BM72" s="116"/>
      <c r="BN72" s="116"/>
      <c r="BO72" s="116"/>
      <c r="BP72" s="116"/>
      <c r="BQ72" s="116"/>
      <c r="BR72" s="116"/>
      <c r="BS72" s="116"/>
      <c r="BT72" s="116"/>
      <c r="BU72" s="116"/>
      <c r="BV72" s="116"/>
      <c r="BW72" s="116"/>
      <c r="BX72" s="116"/>
      <c r="BY72" s="116"/>
      <c r="BZ72" s="116"/>
      <c r="CA72" s="116"/>
      <c r="CB72" s="116"/>
      <c r="CC72" s="116"/>
      <c r="CD72" s="116"/>
      <c r="CE72" s="116"/>
      <c r="CF72" s="116"/>
      <c r="CG72" s="116"/>
      <c r="CH72" s="116"/>
      <c r="CI72" s="116"/>
      <c r="CJ72" s="116"/>
      <c r="CK72" s="116"/>
      <c r="CL72" s="116"/>
      <c r="CM72" s="116"/>
      <c r="CN72" s="116"/>
      <c r="CO72" s="116"/>
      <c r="CP72" s="116"/>
      <c r="CQ72" s="116"/>
      <c r="CR72" s="116"/>
      <c r="CS72" s="116"/>
      <c r="CT72" s="116"/>
      <c r="CU72" s="116"/>
      <c r="CV72" s="116"/>
      <c r="CW72" s="116"/>
      <c r="CX72" s="116"/>
      <c r="CY72" s="116"/>
      <c r="CZ72" s="116"/>
    </row>
    <row r="73" spans="1:104" x14ac:dyDescent="0.25">
      <c r="A73" s="51"/>
      <c r="B73" s="95" t="s">
        <v>78</v>
      </c>
      <c r="C73" s="244"/>
      <c r="D73" s="107">
        <v>80000</v>
      </c>
      <c r="E73" s="107">
        <f>D73-D74</f>
        <v>66666.666666666672</v>
      </c>
      <c r="F73" s="107">
        <f>E73-E74+F76</f>
        <v>131333.33333333334</v>
      </c>
      <c r="G73" s="107">
        <f>F73-F74+G76</f>
        <v>118000.33333333334</v>
      </c>
      <c r="H73" s="107">
        <f t="shared" ref="H73" si="21">G73-G74</f>
        <v>103250.29166666667</v>
      </c>
      <c r="I73" s="107">
        <f>H73-H74</f>
        <v>88500.25</v>
      </c>
      <c r="J73" s="107">
        <f>I73-I74</f>
        <v>73750.208333333328</v>
      </c>
      <c r="M73" s="116"/>
      <c r="N73" s="116"/>
      <c r="O73" s="116"/>
      <c r="P73" s="116"/>
      <c r="Q73" s="116"/>
      <c r="R73" s="116"/>
      <c r="S73" s="116"/>
      <c r="T73" s="116"/>
      <c r="U73" s="116"/>
      <c r="V73" s="116"/>
      <c r="W73" s="116"/>
      <c r="X73" s="116"/>
      <c r="Y73" s="116"/>
      <c r="Z73" s="116"/>
      <c r="AA73" s="116"/>
      <c r="AB73" s="116"/>
      <c r="AC73" s="116"/>
      <c r="AD73" s="116"/>
      <c r="AE73" s="116"/>
      <c r="AF73" s="116"/>
      <c r="AG73" s="116"/>
      <c r="AH73" s="116"/>
      <c r="AI73" s="116"/>
      <c r="AJ73" s="116"/>
      <c r="AK73" s="116"/>
      <c r="AL73" s="116"/>
      <c r="AM73" s="116"/>
      <c r="AN73" s="116"/>
      <c r="AO73" s="116"/>
      <c r="AP73" s="116"/>
      <c r="AQ73" s="116"/>
      <c r="AR73" s="116"/>
      <c r="AS73" s="116"/>
      <c r="AT73" s="116"/>
      <c r="AU73" s="116"/>
      <c r="AV73" s="116"/>
      <c r="AW73" s="116"/>
      <c r="AX73" s="116"/>
      <c r="AY73" s="116"/>
      <c r="AZ73" s="116"/>
      <c r="BA73" s="116"/>
      <c r="BB73" s="116"/>
      <c r="BC73" s="116"/>
      <c r="BD73" s="116"/>
      <c r="BE73" s="116"/>
      <c r="BF73" s="116"/>
      <c r="BG73" s="116"/>
      <c r="BH73" s="116"/>
      <c r="BI73" s="116"/>
      <c r="BJ73" s="116"/>
      <c r="BK73" s="116"/>
      <c r="BL73" s="116"/>
      <c r="BM73" s="116"/>
      <c r="BN73" s="116"/>
      <c r="BO73" s="116"/>
      <c r="BP73" s="116"/>
      <c r="BQ73" s="116"/>
      <c r="BR73" s="116"/>
      <c r="BS73" s="116"/>
      <c r="BT73" s="116"/>
      <c r="BU73" s="116"/>
      <c r="BV73" s="116"/>
      <c r="BW73" s="116"/>
      <c r="BX73" s="116"/>
      <c r="BY73" s="116"/>
      <c r="BZ73" s="116"/>
      <c r="CA73" s="116"/>
      <c r="CB73" s="116"/>
      <c r="CC73" s="116"/>
      <c r="CD73" s="116"/>
      <c r="CE73" s="116"/>
      <c r="CF73" s="116"/>
      <c r="CG73" s="116"/>
      <c r="CH73" s="116"/>
      <c r="CI73" s="116"/>
      <c r="CJ73" s="116"/>
      <c r="CK73" s="116"/>
      <c r="CL73" s="116"/>
      <c r="CM73" s="116"/>
      <c r="CN73" s="116"/>
      <c r="CO73" s="116"/>
      <c r="CP73" s="116"/>
      <c r="CQ73" s="116"/>
      <c r="CR73" s="116"/>
      <c r="CS73" s="116"/>
      <c r="CT73" s="116"/>
      <c r="CU73" s="116"/>
      <c r="CV73" s="116"/>
      <c r="CW73" s="116"/>
      <c r="CX73" s="116"/>
      <c r="CY73" s="116"/>
      <c r="CZ73" s="116"/>
    </row>
    <row r="74" spans="1:104" x14ac:dyDescent="0.25">
      <c r="A74" s="87" t="s">
        <v>48</v>
      </c>
      <c r="B74" s="82"/>
      <c r="C74" s="195"/>
      <c r="D74" s="164">
        <f>D73/6</f>
        <v>13333.333333333334</v>
      </c>
      <c r="E74" s="152">
        <f>E73/5</f>
        <v>13333.333333333334</v>
      </c>
      <c r="F74" s="152">
        <v>13333</v>
      </c>
      <c r="G74" s="152">
        <f>G73/8</f>
        <v>14750.041666666668</v>
      </c>
      <c r="H74" s="152">
        <f>H73/7</f>
        <v>14750.041666666668</v>
      </c>
      <c r="I74" s="152">
        <f>I73/6</f>
        <v>14750.041666666666</v>
      </c>
      <c r="J74" s="152">
        <f>J73/6</f>
        <v>12291.701388888889</v>
      </c>
      <c r="M74" s="116"/>
      <c r="N74" s="116"/>
      <c r="O74" s="116"/>
      <c r="P74" s="116"/>
      <c r="Q74" s="116"/>
      <c r="R74" s="116"/>
      <c r="S74" s="116"/>
      <c r="T74" s="116"/>
      <c r="U74" s="116"/>
      <c r="V74" s="116"/>
      <c r="W74" s="116"/>
      <c r="X74" s="116"/>
      <c r="Y74" s="116"/>
      <c r="Z74" s="116"/>
      <c r="AA74" s="116"/>
      <c r="AB74" s="116"/>
      <c r="AC74" s="116"/>
      <c r="AD74" s="116"/>
      <c r="AE74" s="116"/>
      <c r="AF74" s="116"/>
      <c r="AG74" s="116"/>
      <c r="AH74" s="116"/>
      <c r="AI74" s="116"/>
      <c r="AJ74" s="116"/>
      <c r="AK74" s="116"/>
      <c r="AL74" s="116"/>
      <c r="AM74" s="116"/>
      <c r="AN74" s="116"/>
      <c r="AO74" s="116"/>
      <c r="AP74" s="116"/>
      <c r="AQ74" s="116"/>
      <c r="AR74" s="116"/>
      <c r="AS74" s="116"/>
      <c r="AT74" s="116"/>
      <c r="AU74" s="116"/>
      <c r="AV74" s="116"/>
      <c r="AW74" s="116"/>
      <c r="AX74" s="116"/>
      <c r="AY74" s="116"/>
      <c r="AZ74" s="116"/>
      <c r="BA74" s="116"/>
      <c r="BB74" s="116"/>
      <c r="BC74" s="116"/>
      <c r="BD74" s="116"/>
      <c r="BE74" s="116"/>
      <c r="BF74" s="116"/>
      <c r="BG74" s="116"/>
      <c r="BH74" s="116"/>
      <c r="BI74" s="116"/>
      <c r="BJ74" s="116"/>
      <c r="BK74" s="116"/>
      <c r="BL74" s="116"/>
      <c r="BM74" s="116"/>
      <c r="BN74" s="116"/>
      <c r="BO74" s="116"/>
      <c r="BP74" s="116"/>
      <c r="BQ74" s="116"/>
      <c r="BR74" s="116"/>
      <c r="BS74" s="116"/>
      <c r="BT74" s="116"/>
      <c r="BU74" s="116"/>
      <c r="BV74" s="116"/>
      <c r="BW74" s="116"/>
      <c r="BX74" s="116"/>
      <c r="BY74" s="116"/>
      <c r="BZ74" s="116"/>
      <c r="CA74" s="116"/>
      <c r="CB74" s="116"/>
      <c r="CC74" s="116"/>
      <c r="CD74" s="116"/>
      <c r="CE74" s="116"/>
      <c r="CF74" s="116"/>
      <c r="CG74" s="116"/>
      <c r="CH74" s="116"/>
      <c r="CI74" s="116"/>
      <c r="CJ74" s="116"/>
      <c r="CK74" s="116"/>
      <c r="CL74" s="116"/>
      <c r="CM74" s="116"/>
      <c r="CN74" s="116"/>
      <c r="CO74" s="116"/>
      <c r="CP74" s="116"/>
      <c r="CQ74" s="116"/>
      <c r="CR74" s="116"/>
      <c r="CS74" s="116"/>
      <c r="CT74" s="116"/>
      <c r="CU74" s="116"/>
      <c r="CV74" s="116"/>
      <c r="CW74" s="116"/>
      <c r="CX74" s="116"/>
      <c r="CY74" s="116"/>
      <c r="CZ74" s="116"/>
    </row>
    <row r="75" spans="1:104" x14ac:dyDescent="0.25">
      <c r="A75" s="87" t="s">
        <v>49</v>
      </c>
      <c r="B75" s="82"/>
      <c r="C75" s="195"/>
      <c r="D75" s="249">
        <f>D73*0.05</f>
        <v>4000</v>
      </c>
      <c r="E75" s="243">
        <f t="shared" ref="E75:J75" si="22">E73*0.05</f>
        <v>3333.3333333333339</v>
      </c>
      <c r="F75" s="152">
        <f t="shared" si="22"/>
        <v>6566.6666666666679</v>
      </c>
      <c r="G75" s="152">
        <f>G73*0.05</f>
        <v>5900.0166666666673</v>
      </c>
      <c r="H75" s="152">
        <f t="shared" si="22"/>
        <v>5162.5145833333336</v>
      </c>
      <c r="I75" s="152">
        <f t="shared" si="22"/>
        <v>4425.0124999999998</v>
      </c>
      <c r="J75" s="152">
        <f t="shared" si="22"/>
        <v>3687.5104166666665</v>
      </c>
      <c r="M75" s="116"/>
      <c r="N75" s="116"/>
      <c r="O75" s="116"/>
      <c r="P75" s="116"/>
      <c r="Q75" s="116"/>
      <c r="R75" s="116"/>
      <c r="S75" s="116"/>
      <c r="T75" s="116"/>
      <c r="U75" s="116"/>
      <c r="V75" s="116"/>
      <c r="W75" s="116"/>
      <c r="X75" s="116"/>
      <c r="Y75" s="116"/>
      <c r="Z75" s="116"/>
      <c r="AA75" s="116"/>
      <c r="AB75" s="116"/>
      <c r="AC75" s="116"/>
      <c r="AD75" s="116"/>
      <c r="AE75" s="116"/>
      <c r="AF75" s="116"/>
      <c r="AG75" s="116"/>
      <c r="AH75" s="116"/>
      <c r="AI75" s="116"/>
      <c r="AJ75" s="116"/>
      <c r="AK75" s="116"/>
      <c r="AL75" s="116"/>
      <c r="AM75" s="116"/>
      <c r="AN75" s="116"/>
      <c r="AO75" s="116"/>
      <c r="AP75" s="116"/>
      <c r="AQ75" s="116"/>
      <c r="AR75" s="116"/>
      <c r="AS75" s="116"/>
      <c r="AT75" s="116"/>
      <c r="AU75" s="116"/>
      <c r="AV75" s="116"/>
      <c r="AW75" s="116"/>
      <c r="AX75" s="116"/>
      <c r="AY75" s="116"/>
      <c r="AZ75" s="116"/>
      <c r="BA75" s="116"/>
      <c r="BB75" s="116"/>
      <c r="BC75" s="116"/>
      <c r="BD75" s="116"/>
      <c r="BE75" s="116"/>
      <c r="BF75" s="116"/>
      <c r="BG75" s="116"/>
      <c r="BH75" s="116"/>
      <c r="BI75" s="116"/>
      <c r="BJ75" s="116"/>
      <c r="BK75" s="116"/>
      <c r="BL75" s="116"/>
      <c r="BM75" s="116"/>
      <c r="BN75" s="116"/>
      <c r="BO75" s="116"/>
      <c r="BP75" s="116"/>
      <c r="BQ75" s="116"/>
      <c r="BR75" s="116"/>
      <c r="BS75" s="116"/>
      <c r="BT75" s="116"/>
      <c r="BU75" s="116"/>
      <c r="BV75" s="116"/>
      <c r="BW75" s="116"/>
      <c r="BX75" s="116"/>
      <c r="BY75" s="116"/>
      <c r="BZ75" s="116"/>
      <c r="CA75" s="116"/>
      <c r="CB75" s="116"/>
      <c r="CC75" s="116"/>
      <c r="CD75" s="116"/>
      <c r="CE75" s="116"/>
      <c r="CF75" s="116"/>
      <c r="CG75" s="116"/>
      <c r="CH75" s="116"/>
      <c r="CI75" s="116"/>
      <c r="CJ75" s="116"/>
      <c r="CK75" s="116"/>
      <c r="CL75" s="116"/>
      <c r="CM75" s="116"/>
      <c r="CN75" s="116"/>
      <c r="CO75" s="116"/>
      <c r="CP75" s="116"/>
      <c r="CQ75" s="116"/>
      <c r="CR75" s="116"/>
      <c r="CS75" s="116"/>
      <c r="CT75" s="116"/>
      <c r="CU75" s="116"/>
      <c r="CV75" s="116"/>
      <c r="CW75" s="116"/>
      <c r="CX75" s="116"/>
      <c r="CY75" s="116"/>
      <c r="CZ75" s="116"/>
    </row>
    <row r="76" spans="1:104" x14ac:dyDescent="0.25">
      <c r="A76" s="12" t="s">
        <v>50</v>
      </c>
      <c r="B76" s="101"/>
      <c r="C76" s="195"/>
      <c r="D76" s="250"/>
      <c r="E76" s="152"/>
      <c r="F76" s="152">
        <f>F68-F70</f>
        <v>78000</v>
      </c>
      <c r="G76" s="152">
        <f>G68-G70</f>
        <v>0</v>
      </c>
      <c r="H76" s="152"/>
      <c r="I76" s="152"/>
      <c r="J76" s="152"/>
      <c r="M76" s="116"/>
      <c r="N76" s="116"/>
      <c r="O76" s="116"/>
      <c r="P76" s="116"/>
      <c r="Q76" s="116"/>
      <c r="R76" s="116"/>
      <c r="S76" s="116"/>
      <c r="T76" s="116"/>
      <c r="U76" s="116"/>
      <c r="V76" s="116"/>
      <c r="W76" s="116"/>
      <c r="X76" s="116"/>
      <c r="Y76" s="116"/>
      <c r="Z76" s="116"/>
      <c r="AA76" s="116"/>
      <c r="AB76" s="116"/>
      <c r="AC76" s="116"/>
      <c r="AD76" s="116"/>
      <c r="AE76" s="116"/>
      <c r="AF76" s="116"/>
      <c r="AG76" s="116"/>
      <c r="AH76" s="116"/>
      <c r="AI76" s="116"/>
      <c r="AJ76" s="116"/>
      <c r="AK76" s="116"/>
      <c r="AL76" s="116"/>
      <c r="AM76" s="116"/>
      <c r="AN76" s="116"/>
      <c r="AO76" s="116"/>
      <c r="AP76" s="116"/>
      <c r="AQ76" s="116"/>
      <c r="AR76" s="116"/>
      <c r="AS76" s="116"/>
      <c r="AT76" s="116"/>
      <c r="AU76" s="116"/>
      <c r="AV76" s="116"/>
      <c r="AW76" s="116"/>
      <c r="AX76" s="116"/>
      <c r="AY76" s="116"/>
      <c r="AZ76" s="116"/>
      <c r="BA76" s="116"/>
      <c r="BB76" s="116"/>
      <c r="BC76" s="116"/>
      <c r="BD76" s="116"/>
      <c r="BE76" s="116"/>
      <c r="BF76" s="116"/>
      <c r="BG76" s="116"/>
      <c r="BH76" s="116"/>
      <c r="BI76" s="116"/>
      <c r="BJ76" s="116"/>
      <c r="BK76" s="116"/>
      <c r="BL76" s="116"/>
      <c r="BM76" s="116"/>
      <c r="BN76" s="116"/>
      <c r="BO76" s="116"/>
      <c r="BP76" s="116"/>
      <c r="BQ76" s="116"/>
      <c r="BR76" s="116"/>
      <c r="BS76" s="116"/>
      <c r="BT76" s="116"/>
      <c r="BU76" s="116"/>
      <c r="BV76" s="116"/>
      <c r="BW76" s="116"/>
      <c r="BX76" s="116"/>
      <c r="BY76" s="116"/>
      <c r="BZ76" s="116"/>
      <c r="CA76" s="116"/>
      <c r="CB76" s="116"/>
      <c r="CC76" s="116"/>
      <c r="CD76" s="116"/>
      <c r="CE76" s="116"/>
      <c r="CF76" s="116"/>
      <c r="CG76" s="116"/>
      <c r="CH76" s="116"/>
      <c r="CI76" s="116"/>
      <c r="CJ76" s="116"/>
      <c r="CK76" s="116"/>
      <c r="CL76" s="116"/>
      <c r="CM76" s="116"/>
      <c r="CN76" s="116"/>
      <c r="CO76" s="116"/>
      <c r="CP76" s="116"/>
      <c r="CQ76" s="116"/>
      <c r="CR76" s="116"/>
      <c r="CS76" s="116"/>
      <c r="CT76" s="116"/>
      <c r="CU76" s="116"/>
      <c r="CV76" s="116"/>
      <c r="CW76" s="116"/>
      <c r="CX76" s="116"/>
      <c r="CY76" s="116"/>
      <c r="CZ76" s="116"/>
    </row>
    <row r="77" spans="1:104" x14ac:dyDescent="0.25">
      <c r="B77" s="96" t="s">
        <v>51</v>
      </c>
      <c r="C77" s="196"/>
      <c r="D77" s="248">
        <f>D75+D74</f>
        <v>17333.333333333336</v>
      </c>
      <c r="E77" s="89">
        <f>E74+E75</f>
        <v>16666.666666666668</v>
      </c>
      <c r="F77" s="89">
        <f t="shared" ref="F77:J77" si="23">F74+F75</f>
        <v>19899.666666666668</v>
      </c>
      <c r="G77" s="89">
        <f>G74+G75</f>
        <v>20650.058333333334</v>
      </c>
      <c r="H77" s="89">
        <f t="shared" si="23"/>
        <v>19912.556250000001</v>
      </c>
      <c r="I77" s="89">
        <f t="shared" si="23"/>
        <v>19175.054166666665</v>
      </c>
      <c r="J77" s="89">
        <f t="shared" si="23"/>
        <v>15979.211805555555</v>
      </c>
      <c r="M77" s="116"/>
      <c r="N77" s="116"/>
      <c r="O77" s="116"/>
      <c r="P77" s="116"/>
      <c r="Q77" s="116"/>
      <c r="R77" s="116"/>
      <c r="S77" s="116"/>
      <c r="T77" s="116"/>
      <c r="U77" s="116"/>
      <c r="V77" s="116"/>
      <c r="W77" s="116"/>
      <c r="X77" s="116"/>
      <c r="Y77" s="116"/>
      <c r="Z77" s="116"/>
      <c r="AA77" s="116"/>
      <c r="AB77" s="116"/>
      <c r="AC77" s="116"/>
      <c r="AD77" s="116"/>
      <c r="AE77" s="116"/>
      <c r="AF77" s="116"/>
      <c r="AG77" s="116"/>
      <c r="AH77" s="116"/>
      <c r="AI77" s="116"/>
      <c r="AJ77" s="116"/>
      <c r="AK77" s="116"/>
      <c r="AL77" s="116"/>
      <c r="AM77" s="116"/>
      <c r="AN77" s="116"/>
      <c r="AO77" s="116"/>
      <c r="AP77" s="116"/>
      <c r="AQ77" s="116"/>
      <c r="AR77" s="116"/>
      <c r="AS77" s="116"/>
      <c r="AT77" s="116"/>
      <c r="AU77" s="116"/>
      <c r="AV77" s="116"/>
      <c r="AW77" s="116"/>
      <c r="AX77" s="116"/>
      <c r="AY77" s="116"/>
      <c r="AZ77" s="116"/>
      <c r="BA77" s="116"/>
      <c r="BB77" s="116"/>
      <c r="BC77" s="116"/>
      <c r="BD77" s="116"/>
      <c r="BE77" s="116"/>
      <c r="BF77" s="116"/>
      <c r="BG77" s="116"/>
      <c r="BH77" s="116"/>
      <c r="BI77" s="116"/>
      <c r="BJ77" s="116"/>
      <c r="BK77" s="116"/>
      <c r="BL77" s="116"/>
      <c r="BM77" s="116"/>
      <c r="BN77" s="116"/>
      <c r="BO77" s="116"/>
      <c r="BP77" s="116"/>
      <c r="BQ77" s="116"/>
      <c r="BR77" s="116"/>
      <c r="BS77" s="116"/>
      <c r="BT77" s="116"/>
      <c r="BU77" s="116"/>
      <c r="BV77" s="116"/>
      <c r="BW77" s="116"/>
      <c r="BX77" s="116"/>
      <c r="BY77" s="116"/>
      <c r="BZ77" s="116"/>
      <c r="CA77" s="116"/>
      <c r="CB77" s="116"/>
      <c r="CC77" s="116"/>
      <c r="CD77" s="116"/>
      <c r="CE77" s="116"/>
      <c r="CF77" s="116"/>
      <c r="CG77" s="116"/>
      <c r="CH77" s="116"/>
      <c r="CI77" s="116"/>
      <c r="CJ77" s="116"/>
      <c r="CK77" s="116"/>
      <c r="CL77" s="116"/>
      <c r="CM77" s="116"/>
      <c r="CN77" s="116"/>
      <c r="CO77" s="116"/>
      <c r="CP77" s="116"/>
      <c r="CQ77" s="116"/>
      <c r="CR77" s="116"/>
      <c r="CS77" s="116"/>
      <c r="CT77" s="116"/>
      <c r="CU77" s="116"/>
      <c r="CV77" s="116"/>
      <c r="CW77" s="116"/>
      <c r="CX77" s="116"/>
      <c r="CY77" s="116"/>
      <c r="CZ77" s="116"/>
    </row>
    <row r="78" spans="1:104" x14ac:dyDescent="0.25">
      <c r="A78" s="97"/>
      <c r="B78" s="82"/>
      <c r="C78" s="197"/>
      <c r="D78" s="99"/>
      <c r="E78" s="98"/>
      <c r="F78" s="98"/>
      <c r="G78" s="98"/>
      <c r="H78" s="98"/>
      <c r="I78" s="98"/>
      <c r="J78" s="98"/>
      <c r="M78" s="116"/>
      <c r="N78" s="116"/>
      <c r="O78" s="116"/>
      <c r="P78" s="116"/>
      <c r="Q78" s="116"/>
      <c r="R78" s="116"/>
      <c r="S78" s="116"/>
      <c r="T78" s="116"/>
      <c r="U78" s="116"/>
      <c r="V78" s="116"/>
      <c r="W78" s="116"/>
      <c r="X78" s="116"/>
      <c r="Y78" s="116"/>
      <c r="Z78" s="116"/>
      <c r="AA78" s="116"/>
      <c r="AB78" s="116"/>
      <c r="AC78" s="116"/>
      <c r="AD78" s="116"/>
      <c r="AE78" s="116"/>
      <c r="AF78" s="116"/>
      <c r="AG78" s="116"/>
      <c r="AH78" s="116"/>
      <c r="AI78" s="116"/>
      <c r="AJ78" s="116"/>
      <c r="AK78" s="116"/>
      <c r="AL78" s="116"/>
      <c r="AM78" s="116"/>
      <c r="AN78" s="116"/>
      <c r="AO78" s="116"/>
      <c r="AP78" s="116"/>
      <c r="AQ78" s="116"/>
      <c r="AR78" s="116"/>
      <c r="AS78" s="116"/>
      <c r="AT78" s="116"/>
      <c r="AU78" s="116"/>
      <c r="AV78" s="116"/>
      <c r="AW78" s="116"/>
      <c r="AX78" s="116"/>
      <c r="AY78" s="116"/>
      <c r="AZ78" s="116"/>
      <c r="BA78" s="116"/>
      <c r="BB78" s="116"/>
      <c r="BC78" s="116"/>
      <c r="BD78" s="116"/>
      <c r="BE78" s="116"/>
      <c r="BF78" s="116"/>
      <c r="BG78" s="116"/>
      <c r="BH78" s="116"/>
      <c r="BI78" s="116"/>
      <c r="BJ78" s="116"/>
      <c r="BK78" s="116"/>
      <c r="BL78" s="116"/>
      <c r="BM78" s="116"/>
      <c r="BN78" s="116"/>
      <c r="BO78" s="116"/>
      <c r="BP78" s="116"/>
      <c r="BQ78" s="116"/>
      <c r="BR78" s="116"/>
      <c r="BS78" s="116"/>
      <c r="BT78" s="116"/>
      <c r="BU78" s="116"/>
      <c r="BV78" s="116"/>
      <c r="BW78" s="116"/>
      <c r="BX78" s="116"/>
      <c r="BY78" s="116"/>
      <c r="BZ78" s="116"/>
      <c r="CA78" s="116"/>
      <c r="CB78" s="116"/>
      <c r="CC78" s="116"/>
      <c r="CD78" s="116"/>
      <c r="CE78" s="116"/>
      <c r="CF78" s="116"/>
      <c r="CG78" s="116"/>
      <c r="CH78" s="116"/>
      <c r="CI78" s="116"/>
      <c r="CJ78" s="116"/>
      <c r="CK78" s="116"/>
      <c r="CL78" s="116"/>
      <c r="CM78" s="116"/>
      <c r="CN78" s="116"/>
      <c r="CO78" s="116"/>
      <c r="CP78" s="116"/>
      <c r="CQ78" s="116"/>
      <c r="CR78" s="116"/>
      <c r="CS78" s="116"/>
      <c r="CT78" s="116"/>
      <c r="CU78" s="116"/>
      <c r="CV78" s="116"/>
      <c r="CW78" s="116"/>
      <c r="CX78" s="116"/>
      <c r="CY78" s="116"/>
      <c r="CZ78" s="116"/>
    </row>
    <row r="79" spans="1:104" x14ac:dyDescent="0.25">
      <c r="A79" t="s">
        <v>52</v>
      </c>
      <c r="C79" s="198">
        <v>0.2</v>
      </c>
      <c r="D79" s="165">
        <f>((D55+D62+D66)*0.7)*C79</f>
        <v>13762</v>
      </c>
      <c r="E79" s="165">
        <f>((E55+E62+E66)*0.7)*C79</f>
        <v>13207.6</v>
      </c>
      <c r="F79" s="166">
        <f>((F55+F62+F66)*0.7)*C79</f>
        <v>11712.567999999992</v>
      </c>
      <c r="G79" s="166">
        <f>((G55+G62+G66)*0.7)*C79</f>
        <v>11124.405039999996</v>
      </c>
      <c r="H79" s="166">
        <f>((H55+H62+H66)*0.7)*C79</f>
        <v>3710.3971911999952</v>
      </c>
      <c r="I79" s="166">
        <f>((I55+I62+I66)*0.7)*C79</f>
        <v>11872.815106935999</v>
      </c>
      <c r="J79" s="166">
        <f>((J55+J62+J66)*0.7)*C79</f>
        <v>11230.113560144076</v>
      </c>
      <c r="M79" s="116"/>
      <c r="N79" s="116"/>
      <c r="O79" s="116"/>
      <c r="P79" s="116"/>
      <c r="Q79" s="116"/>
      <c r="R79" s="116"/>
      <c r="S79" s="116"/>
      <c r="T79" s="116"/>
      <c r="U79" s="116"/>
      <c r="V79" s="116"/>
      <c r="W79" s="116"/>
      <c r="X79" s="116"/>
      <c r="Y79" s="116"/>
      <c r="Z79" s="116"/>
      <c r="AA79" s="116"/>
      <c r="AB79" s="116"/>
      <c r="AC79" s="116"/>
      <c r="AD79" s="116"/>
      <c r="AE79" s="116"/>
      <c r="AF79" s="116"/>
      <c r="AG79" s="116"/>
      <c r="AH79" s="116"/>
      <c r="AI79" s="116"/>
      <c r="AJ79" s="116"/>
      <c r="AK79" s="116"/>
      <c r="AL79" s="116"/>
      <c r="AM79" s="116"/>
      <c r="AN79" s="116"/>
      <c r="AO79" s="116"/>
      <c r="AP79" s="116"/>
      <c r="AQ79" s="116"/>
      <c r="AR79" s="116"/>
      <c r="AS79" s="116"/>
      <c r="AT79" s="116"/>
      <c r="AU79" s="116"/>
      <c r="AV79" s="116"/>
      <c r="AW79" s="116"/>
      <c r="AX79" s="116"/>
      <c r="AY79" s="116"/>
      <c r="AZ79" s="116"/>
      <c r="BA79" s="116"/>
      <c r="BB79" s="116"/>
      <c r="BC79" s="116"/>
      <c r="BD79" s="116"/>
      <c r="BE79" s="116"/>
      <c r="BF79" s="116"/>
      <c r="BG79" s="116"/>
      <c r="BH79" s="116"/>
      <c r="BI79" s="116"/>
      <c r="BJ79" s="116"/>
      <c r="BK79" s="116"/>
      <c r="BL79" s="116"/>
      <c r="BM79" s="116"/>
      <c r="BN79" s="116"/>
      <c r="BO79" s="116"/>
      <c r="BP79" s="116"/>
      <c r="BQ79" s="116"/>
      <c r="BR79" s="116"/>
      <c r="BS79" s="116"/>
      <c r="BT79" s="116"/>
      <c r="BU79" s="116"/>
      <c r="BV79" s="116"/>
      <c r="BW79" s="116"/>
      <c r="BX79" s="116"/>
      <c r="BY79" s="116"/>
      <c r="BZ79" s="116"/>
      <c r="CA79" s="116"/>
      <c r="CB79" s="116"/>
      <c r="CC79" s="116"/>
      <c r="CD79" s="116"/>
      <c r="CE79" s="116"/>
      <c r="CF79" s="116"/>
      <c r="CG79" s="116"/>
      <c r="CH79" s="116"/>
      <c r="CI79" s="116"/>
      <c r="CJ79" s="116"/>
      <c r="CK79" s="116"/>
      <c r="CL79" s="116"/>
      <c r="CM79" s="116"/>
      <c r="CN79" s="116"/>
      <c r="CO79" s="116"/>
      <c r="CP79" s="116"/>
      <c r="CQ79" s="116"/>
      <c r="CR79" s="116"/>
      <c r="CS79" s="116"/>
      <c r="CT79" s="116"/>
      <c r="CU79" s="116"/>
      <c r="CV79" s="116"/>
      <c r="CW79" s="116"/>
      <c r="CX79" s="116"/>
      <c r="CY79" s="116"/>
      <c r="CZ79" s="116"/>
    </row>
    <row r="80" spans="1:104" ht="15.75" thickBot="1" x14ac:dyDescent="0.3">
      <c r="A80" s="69" t="s">
        <v>53</v>
      </c>
      <c r="B80" s="73"/>
      <c r="C80" s="199"/>
      <c r="D80" s="163">
        <f>3300*12</f>
        <v>39600</v>
      </c>
      <c r="E80" s="224">
        <f t="shared" ref="E80:J80" si="24">3300*12</f>
        <v>39600</v>
      </c>
      <c r="F80" s="225">
        <f t="shared" si="24"/>
        <v>39600</v>
      </c>
      <c r="G80" s="225">
        <f t="shared" si="24"/>
        <v>39600</v>
      </c>
      <c r="H80" s="225">
        <f t="shared" si="24"/>
        <v>39600</v>
      </c>
      <c r="I80" s="225">
        <f t="shared" si="24"/>
        <v>39600</v>
      </c>
      <c r="J80" s="226">
        <f t="shared" si="24"/>
        <v>39600</v>
      </c>
      <c r="M80" s="116"/>
      <c r="N80" s="116"/>
      <c r="O80" s="116"/>
      <c r="P80" s="116"/>
      <c r="Q80" s="116"/>
      <c r="R80" s="116"/>
      <c r="S80" s="116"/>
      <c r="T80" s="116"/>
      <c r="U80" s="116"/>
      <c r="V80" s="116"/>
      <c r="W80" s="116"/>
      <c r="X80" s="116"/>
      <c r="Y80" s="116"/>
      <c r="Z80" s="116"/>
      <c r="AA80" s="116"/>
      <c r="AB80" s="116"/>
      <c r="AC80" s="116"/>
      <c r="AD80" s="116"/>
      <c r="AE80" s="116"/>
      <c r="AF80" s="116"/>
      <c r="AG80" s="116"/>
      <c r="AH80" s="116"/>
      <c r="AI80" s="116"/>
      <c r="AJ80" s="116"/>
      <c r="AK80" s="116"/>
      <c r="AL80" s="116"/>
      <c r="AM80" s="116"/>
      <c r="AN80" s="116"/>
      <c r="AO80" s="116"/>
      <c r="AP80" s="116"/>
      <c r="AQ80" s="116"/>
      <c r="AR80" s="116"/>
      <c r="AS80" s="116"/>
      <c r="AT80" s="116"/>
      <c r="AU80" s="116"/>
      <c r="AV80" s="116"/>
      <c r="AW80" s="116"/>
      <c r="AX80" s="116"/>
      <c r="AY80" s="116"/>
      <c r="AZ80" s="116"/>
      <c r="BA80" s="116"/>
      <c r="BB80" s="116"/>
      <c r="BC80" s="116"/>
      <c r="BD80" s="116"/>
      <c r="BE80" s="116"/>
      <c r="BF80" s="116"/>
      <c r="BG80" s="116"/>
      <c r="BH80" s="116"/>
      <c r="BI80" s="116"/>
      <c r="BJ80" s="116"/>
      <c r="BK80" s="116"/>
      <c r="BL80" s="116"/>
      <c r="BM80" s="116"/>
      <c r="BN80" s="116"/>
      <c r="BO80" s="116"/>
      <c r="BP80" s="116"/>
      <c r="BQ80" s="116"/>
      <c r="BR80" s="116"/>
      <c r="BS80" s="116"/>
      <c r="BT80" s="116"/>
      <c r="BU80" s="116"/>
      <c r="BV80" s="116"/>
      <c r="BW80" s="116"/>
      <c r="BX80" s="116"/>
      <c r="BY80" s="116"/>
      <c r="BZ80" s="116"/>
      <c r="CA80" s="116"/>
      <c r="CB80" s="116"/>
      <c r="CC80" s="116"/>
      <c r="CD80" s="116"/>
      <c r="CE80" s="116"/>
      <c r="CF80" s="116"/>
      <c r="CG80" s="116"/>
      <c r="CH80" s="116"/>
      <c r="CI80" s="116"/>
      <c r="CJ80" s="116"/>
      <c r="CK80" s="116"/>
      <c r="CL80" s="116"/>
      <c r="CM80" s="116"/>
      <c r="CN80" s="116"/>
      <c r="CO80" s="116"/>
      <c r="CP80" s="116"/>
      <c r="CQ80" s="116"/>
      <c r="CR80" s="116"/>
      <c r="CS80" s="116"/>
      <c r="CT80" s="116"/>
      <c r="CU80" s="116"/>
      <c r="CV80" s="116"/>
      <c r="CW80" s="116"/>
      <c r="CX80" s="116"/>
      <c r="CY80" s="116"/>
      <c r="CZ80" s="116"/>
    </row>
    <row r="81" spans="1:104" x14ac:dyDescent="0.25">
      <c r="D81" s="102">
        <f>0-(D80+D79)</f>
        <v>-53362</v>
      </c>
      <c r="E81" s="102">
        <f>0-(E80+E79)</f>
        <v>-52807.6</v>
      </c>
      <c r="F81" s="102">
        <f t="shared" ref="F81:J81" si="25">0-(F80+F79)</f>
        <v>-51312.567999999992</v>
      </c>
      <c r="G81" s="102">
        <f t="shared" si="25"/>
        <v>-50724.405039999998</v>
      </c>
      <c r="H81" s="102">
        <f t="shared" si="25"/>
        <v>-43310.397191199998</v>
      </c>
      <c r="I81" s="102">
        <f t="shared" si="25"/>
        <v>-51472.815106936003</v>
      </c>
      <c r="J81" s="102">
        <f t="shared" si="25"/>
        <v>-50830.113560144076</v>
      </c>
      <c r="M81" s="116"/>
      <c r="N81" s="116"/>
      <c r="O81" s="116"/>
      <c r="P81" s="116"/>
      <c r="Q81" s="116"/>
      <c r="R81" s="116"/>
      <c r="S81" s="116"/>
      <c r="T81" s="116"/>
      <c r="U81" s="116"/>
      <c r="V81" s="116"/>
      <c r="W81" s="116"/>
      <c r="X81" s="116"/>
      <c r="Y81" s="116"/>
      <c r="Z81" s="116"/>
      <c r="AA81" s="116"/>
      <c r="AB81" s="116"/>
      <c r="AC81" s="116"/>
      <c r="AD81" s="116"/>
      <c r="AE81" s="116"/>
      <c r="AF81" s="116"/>
      <c r="AG81" s="116"/>
      <c r="AH81" s="116"/>
      <c r="AI81" s="116"/>
      <c r="AJ81" s="116"/>
      <c r="AK81" s="116"/>
      <c r="AL81" s="116"/>
      <c r="AM81" s="116"/>
      <c r="AN81" s="116"/>
      <c r="AO81" s="116"/>
      <c r="AP81" s="116"/>
      <c r="AQ81" s="116"/>
      <c r="AR81" s="116"/>
      <c r="AS81" s="116"/>
      <c r="AT81" s="116"/>
      <c r="AU81" s="116"/>
      <c r="AV81" s="116"/>
      <c r="AW81" s="116"/>
      <c r="AX81" s="116"/>
      <c r="AY81" s="116"/>
      <c r="AZ81" s="116"/>
      <c r="BA81" s="116"/>
      <c r="BB81" s="116"/>
      <c r="BC81" s="116"/>
      <c r="BD81" s="116"/>
      <c r="BE81" s="116"/>
      <c r="BF81" s="116"/>
      <c r="BG81" s="116"/>
      <c r="BH81" s="116"/>
      <c r="BI81" s="116"/>
      <c r="BJ81" s="116"/>
      <c r="BK81" s="116"/>
      <c r="BL81" s="116"/>
      <c r="BM81" s="116"/>
      <c r="BN81" s="116"/>
      <c r="BO81" s="116"/>
      <c r="BP81" s="116"/>
      <c r="BQ81" s="116"/>
      <c r="BR81" s="116"/>
      <c r="BS81" s="116"/>
      <c r="BT81" s="116"/>
      <c r="BU81" s="116"/>
      <c r="BV81" s="116"/>
      <c r="BW81" s="116"/>
      <c r="BX81" s="116"/>
      <c r="BY81" s="116"/>
      <c r="BZ81" s="116"/>
      <c r="CA81" s="116"/>
      <c r="CB81" s="116"/>
      <c r="CC81" s="116"/>
      <c r="CD81" s="116"/>
      <c r="CE81" s="116"/>
      <c r="CF81" s="116"/>
      <c r="CG81" s="116"/>
      <c r="CH81" s="116"/>
      <c r="CI81" s="116"/>
      <c r="CJ81" s="116"/>
      <c r="CK81" s="116"/>
      <c r="CL81" s="116"/>
      <c r="CM81" s="116"/>
      <c r="CN81" s="116"/>
      <c r="CO81" s="116"/>
      <c r="CP81" s="116"/>
      <c r="CQ81" s="116"/>
      <c r="CR81" s="116"/>
      <c r="CS81" s="116"/>
      <c r="CT81" s="116"/>
      <c r="CU81" s="116"/>
      <c r="CV81" s="116"/>
      <c r="CW81" s="116"/>
      <c r="CX81" s="116"/>
      <c r="CY81" s="116"/>
      <c r="CZ81" s="116"/>
    </row>
    <row r="82" spans="1:104" ht="15.75" thickBot="1" x14ac:dyDescent="0.3">
      <c r="D82" s="161"/>
      <c r="E82" s="161"/>
      <c r="F82" s="161"/>
      <c r="G82" s="161"/>
      <c r="H82" s="161"/>
      <c r="I82" s="161"/>
      <c r="J82" s="161"/>
      <c r="M82" s="116"/>
      <c r="N82" s="116"/>
      <c r="O82" s="116"/>
      <c r="P82" s="116"/>
      <c r="Q82" s="116"/>
      <c r="R82" s="116"/>
      <c r="S82" s="116"/>
      <c r="T82" s="116"/>
      <c r="U82" s="116"/>
      <c r="V82" s="116"/>
      <c r="W82" s="116"/>
      <c r="X82" s="116"/>
      <c r="Y82" s="116"/>
      <c r="Z82" s="116"/>
      <c r="AA82" s="116"/>
      <c r="AB82" s="116"/>
      <c r="AC82" s="116"/>
      <c r="AD82" s="116"/>
      <c r="AE82" s="116"/>
      <c r="AF82" s="116"/>
      <c r="AG82" s="116"/>
      <c r="AH82" s="116"/>
      <c r="AI82" s="116"/>
      <c r="AJ82" s="116"/>
      <c r="AK82" s="116"/>
      <c r="AL82" s="116"/>
      <c r="AM82" s="116"/>
      <c r="AN82" s="116"/>
      <c r="AO82" s="116"/>
      <c r="AP82" s="116"/>
      <c r="AQ82" s="116"/>
      <c r="AR82" s="116"/>
      <c r="AS82" s="116"/>
      <c r="AT82" s="116"/>
      <c r="AU82" s="116"/>
      <c r="AV82" s="116"/>
      <c r="AW82" s="116"/>
      <c r="AX82" s="116"/>
      <c r="AY82" s="116"/>
      <c r="AZ82" s="116"/>
      <c r="BA82" s="116"/>
      <c r="BB82" s="116"/>
      <c r="BC82" s="116"/>
      <c r="BD82" s="116"/>
      <c r="BE82" s="116"/>
      <c r="BF82" s="116"/>
      <c r="BG82" s="116"/>
      <c r="BH82" s="116"/>
      <c r="BI82" s="116"/>
      <c r="BJ82" s="116"/>
      <c r="BK82" s="116"/>
      <c r="BL82" s="116"/>
      <c r="BM82" s="116"/>
      <c r="BN82" s="116"/>
      <c r="BO82" s="116"/>
      <c r="BP82" s="116"/>
      <c r="BQ82" s="116"/>
      <c r="BR82" s="116"/>
      <c r="BS82" s="116"/>
      <c r="BT82" s="116"/>
      <c r="BU82" s="116"/>
      <c r="BV82" s="116"/>
      <c r="BW82" s="116"/>
      <c r="BX82" s="116"/>
      <c r="BY82" s="116"/>
      <c r="BZ82" s="116"/>
      <c r="CA82" s="116"/>
      <c r="CB82" s="116"/>
      <c r="CC82" s="116"/>
      <c r="CD82" s="116"/>
      <c r="CE82" s="116"/>
      <c r="CF82" s="116"/>
      <c r="CG82" s="116"/>
      <c r="CH82" s="116"/>
      <c r="CI82" s="116"/>
      <c r="CJ82" s="116"/>
      <c r="CK82" s="116"/>
      <c r="CL82" s="116"/>
      <c r="CM82" s="116"/>
      <c r="CN82" s="116"/>
      <c r="CO82" s="116"/>
      <c r="CP82" s="116"/>
      <c r="CQ82" s="116"/>
      <c r="CR82" s="116"/>
      <c r="CS82" s="116"/>
      <c r="CT82" s="116"/>
      <c r="CU82" s="116"/>
      <c r="CV82" s="116"/>
      <c r="CW82" s="116"/>
      <c r="CX82" s="116"/>
      <c r="CY82" s="116"/>
      <c r="CZ82" s="116"/>
    </row>
    <row r="83" spans="1:104" ht="15.75" thickTop="1" x14ac:dyDescent="0.25">
      <c r="A83" s="10" t="s">
        <v>54</v>
      </c>
      <c r="D83" s="160">
        <f>D55+D62+D66+D71-D77+D81</f>
        <v>27604.666666666657</v>
      </c>
      <c r="E83" s="160">
        <f>E55+E62+E66+E71-E77+E81</f>
        <v>4865.7333333333299</v>
      </c>
      <c r="F83" s="160">
        <f>F55+F62+F66+F71-F77+F81+F76</f>
        <v>12448.965333333297</v>
      </c>
      <c r="G83" s="160">
        <f>G55+G62+G66+G71-G77+G81+G76</f>
        <v>8085.5726266666315</v>
      </c>
      <c r="H83" s="160">
        <f>H55+H62+H66+H71-H77+H81</f>
        <v>-36720.116361200031</v>
      </c>
      <c r="I83" s="160">
        <f>I55+I62+I66+I71-I77+I81</f>
        <v>14157.952918797324</v>
      </c>
      <c r="J83" s="160">
        <f>J55+J62+J66+J71-J77+J81</f>
        <v>13405.771492472348</v>
      </c>
      <c r="K83" s="252" t="s">
        <v>124</v>
      </c>
      <c r="M83" s="116"/>
      <c r="N83" s="116"/>
      <c r="O83" s="116"/>
      <c r="P83" s="116"/>
      <c r="Q83" s="116"/>
      <c r="R83" s="116"/>
      <c r="S83" s="116"/>
      <c r="T83" s="116"/>
      <c r="U83" s="116"/>
      <c r="V83" s="116"/>
      <c r="W83" s="116"/>
      <c r="X83" s="116"/>
      <c r="Y83" s="116"/>
      <c r="Z83" s="116"/>
      <c r="AA83" s="116"/>
      <c r="AB83" s="116"/>
      <c r="AC83" s="116"/>
      <c r="AD83" s="116"/>
      <c r="AE83" s="116"/>
      <c r="AF83" s="116"/>
      <c r="AG83" s="116"/>
      <c r="AH83" s="116"/>
      <c r="AI83" s="116"/>
      <c r="AJ83" s="116"/>
      <c r="AK83" s="116"/>
      <c r="AL83" s="116"/>
      <c r="AM83" s="116"/>
      <c r="AN83" s="116"/>
      <c r="AO83" s="116"/>
      <c r="AP83" s="116"/>
      <c r="AQ83" s="116"/>
      <c r="AR83" s="116"/>
      <c r="AS83" s="116"/>
      <c r="AT83" s="116"/>
      <c r="AU83" s="116"/>
      <c r="AV83" s="116"/>
      <c r="AW83" s="116"/>
      <c r="AX83" s="116"/>
      <c r="AY83" s="116"/>
      <c r="AZ83" s="116"/>
      <c r="BA83" s="116"/>
      <c r="BB83" s="116"/>
      <c r="BC83" s="116"/>
      <c r="BD83" s="116"/>
      <c r="BE83" s="116"/>
      <c r="BF83" s="116"/>
      <c r="BG83" s="116"/>
      <c r="BH83" s="116"/>
      <c r="BI83" s="116"/>
      <c r="BJ83" s="116"/>
      <c r="BK83" s="116"/>
      <c r="BL83" s="116"/>
      <c r="BM83" s="116"/>
      <c r="BN83" s="116"/>
      <c r="BO83" s="116"/>
      <c r="BP83" s="116"/>
      <c r="BQ83" s="116"/>
      <c r="BR83" s="116"/>
      <c r="BS83" s="116"/>
      <c r="BT83" s="116"/>
      <c r="BU83" s="116"/>
      <c r="BV83" s="116"/>
      <c r="BW83" s="116"/>
      <c r="BX83" s="116"/>
      <c r="BY83" s="116"/>
      <c r="BZ83" s="116"/>
      <c r="CA83" s="116"/>
      <c r="CB83" s="116"/>
      <c r="CC83" s="116"/>
      <c r="CD83" s="116"/>
      <c r="CE83" s="116"/>
      <c r="CF83" s="116"/>
      <c r="CG83" s="116"/>
      <c r="CH83" s="116"/>
      <c r="CI83" s="116"/>
      <c r="CJ83" s="116"/>
      <c r="CK83" s="116"/>
      <c r="CL83" s="116"/>
      <c r="CM83" s="116"/>
      <c r="CN83" s="116"/>
      <c r="CO83" s="116"/>
      <c r="CP83" s="116"/>
      <c r="CQ83" s="116"/>
      <c r="CR83" s="116"/>
      <c r="CS83" s="116"/>
      <c r="CT83" s="116"/>
      <c r="CU83" s="116"/>
      <c r="CV83" s="116"/>
      <c r="CW83" s="116"/>
      <c r="CX83" s="116"/>
      <c r="CY83" s="116"/>
      <c r="CZ83" s="116"/>
    </row>
    <row r="84" spans="1:104" hidden="1" x14ac:dyDescent="0.25">
      <c r="A84" s="108" t="s">
        <v>13</v>
      </c>
      <c r="B84" s="122" t="s">
        <v>55</v>
      </c>
      <c r="C84" s="200"/>
      <c r="D84" s="106">
        <f t="shared" ref="D84:J84" si="26">((D6+D21+D25+D33)*0.14)+((D9+D12+D17+D32+D60+D64+D69)*0.24)</f>
        <v>57558</v>
      </c>
      <c r="E84" s="106">
        <f t="shared" si="26"/>
        <v>67158</v>
      </c>
      <c r="F84" s="106">
        <f t="shared" si="26"/>
        <v>57558</v>
      </c>
      <c r="G84" s="106">
        <f t="shared" si="26"/>
        <v>57558</v>
      </c>
      <c r="H84" s="106">
        <f t="shared" si="26"/>
        <v>49249.8</v>
      </c>
      <c r="I84" s="106">
        <f t="shared" si="26"/>
        <v>60196.200000000004</v>
      </c>
      <c r="J84" s="106">
        <f t="shared" si="26"/>
        <v>60196.200000000004</v>
      </c>
      <c r="M84" s="116"/>
      <c r="N84" s="116"/>
      <c r="O84" s="116"/>
      <c r="P84" s="116"/>
      <c r="Q84" s="116"/>
      <c r="R84" s="116"/>
      <c r="S84" s="116"/>
      <c r="T84" s="116"/>
      <c r="U84" s="116"/>
      <c r="V84" s="116"/>
      <c r="W84" s="116"/>
      <c r="X84" s="116"/>
      <c r="Y84" s="116"/>
      <c r="Z84" s="116"/>
      <c r="AA84" s="116"/>
      <c r="AB84" s="116"/>
      <c r="AC84" s="116"/>
      <c r="AD84" s="116"/>
      <c r="AE84" s="116"/>
      <c r="AF84" s="116"/>
      <c r="AG84" s="116"/>
      <c r="AH84" s="116"/>
      <c r="AI84" s="116"/>
      <c r="AJ84" s="116"/>
      <c r="AK84" s="116"/>
      <c r="AL84" s="116"/>
      <c r="AM84" s="116"/>
      <c r="AN84" s="116"/>
      <c r="AO84" s="116"/>
      <c r="AP84" s="116"/>
      <c r="AQ84" s="116"/>
      <c r="AR84" s="116"/>
      <c r="AS84" s="116"/>
      <c r="AT84" s="116"/>
      <c r="AU84" s="116"/>
      <c r="AV84" s="116"/>
      <c r="AW84" s="116"/>
      <c r="AX84" s="116"/>
      <c r="AY84" s="116"/>
      <c r="AZ84" s="116"/>
      <c r="BA84" s="116"/>
      <c r="BB84" s="116"/>
      <c r="BC84" s="116"/>
      <c r="BD84" s="116"/>
      <c r="BE84" s="116"/>
      <c r="BF84" s="116"/>
      <c r="BG84" s="116"/>
      <c r="BH84" s="116"/>
      <c r="BI84" s="116"/>
      <c r="BJ84" s="116"/>
      <c r="BK84" s="116"/>
      <c r="BL84" s="116"/>
      <c r="BM84" s="116"/>
      <c r="BN84" s="116"/>
      <c r="BO84" s="116"/>
      <c r="BP84" s="116"/>
      <c r="BQ84" s="116"/>
      <c r="BR84" s="116"/>
      <c r="BS84" s="116"/>
      <c r="BT84" s="116"/>
      <c r="BU84" s="116"/>
      <c r="BV84" s="116"/>
      <c r="BW84" s="116"/>
      <c r="BX84" s="116"/>
      <c r="BY84" s="116"/>
      <c r="BZ84" s="116"/>
      <c r="CA84" s="116"/>
      <c r="CB84" s="116"/>
      <c r="CC84" s="116"/>
      <c r="CD84" s="116"/>
      <c r="CE84" s="116"/>
      <c r="CF84" s="116"/>
      <c r="CG84" s="116"/>
      <c r="CH84" s="116"/>
      <c r="CI84" s="116"/>
      <c r="CJ84" s="116"/>
      <c r="CK84" s="116"/>
      <c r="CL84" s="116"/>
      <c r="CM84" s="116"/>
      <c r="CN84" s="116"/>
      <c r="CO84" s="116"/>
      <c r="CP84" s="116"/>
      <c r="CQ84" s="116"/>
      <c r="CR84" s="116"/>
      <c r="CS84" s="116"/>
      <c r="CT84" s="116"/>
      <c r="CU84" s="116"/>
      <c r="CV84" s="116"/>
      <c r="CW84" s="116"/>
      <c r="CX84" s="116"/>
      <c r="CY84" s="116"/>
      <c r="CZ84" s="116"/>
    </row>
    <row r="85" spans="1:104" s="26" customFormat="1" hidden="1" x14ac:dyDescent="0.25">
      <c r="A85" s="52" t="s">
        <v>30</v>
      </c>
      <c r="B85" s="123" t="s">
        <v>56</v>
      </c>
      <c r="C85" s="198"/>
      <c r="D85" s="105">
        <f>((D38+D40+D41+D42+D44+D47+D48+D49+D50+D61+D65+D68)*0.24)+((D39+D51)*0.14)+(D52*0.1)</f>
        <v>49128</v>
      </c>
      <c r="E85" s="105">
        <f>((E38+E40+E41+E42+E44+E47+E48+E49+E50+E61+E65+E68)*0.24)+((E39+E51)*0.14)+(E52*0.1)</f>
        <v>64478.399999999994</v>
      </c>
      <c r="F85" s="105">
        <f t="shared" ref="F85:J85" si="27">((F38+F40+F41+F42+F44+F47+F48+F49+F50+F61+F65+F68)*0.24)+((F39+F51)*0.14)+(F52*0.1)</f>
        <v>81441.312000000005</v>
      </c>
      <c r="G85" s="105">
        <f t="shared" si="27"/>
        <v>53649.591359999999</v>
      </c>
      <c r="H85" s="105">
        <f t="shared" si="27"/>
        <v>54688.119100799995</v>
      </c>
      <c r="I85" s="105">
        <f t="shared" si="27"/>
        <v>55757.802673824001</v>
      </c>
      <c r="J85" s="105">
        <f t="shared" si="27"/>
        <v>56859.576754038724</v>
      </c>
      <c r="K85" s="10"/>
      <c r="L85" s="10"/>
      <c r="M85" s="118"/>
      <c r="N85" s="118"/>
      <c r="O85" s="118"/>
      <c r="P85" s="118"/>
      <c r="Q85" s="118"/>
      <c r="R85" s="118"/>
      <c r="S85" s="118"/>
      <c r="T85" s="118"/>
      <c r="U85" s="118"/>
      <c r="V85" s="118"/>
      <c r="W85" s="118"/>
      <c r="X85" s="118"/>
      <c r="Y85" s="118"/>
      <c r="Z85" s="118"/>
      <c r="AA85" s="118"/>
      <c r="AB85" s="118"/>
      <c r="AC85" s="118"/>
      <c r="AD85" s="118"/>
      <c r="AE85" s="118"/>
      <c r="AF85" s="118"/>
      <c r="AG85" s="118"/>
      <c r="AH85" s="118"/>
      <c r="AI85" s="118"/>
      <c r="AJ85" s="118"/>
      <c r="AK85" s="118"/>
      <c r="AL85" s="118"/>
      <c r="AM85" s="118"/>
      <c r="AN85" s="118"/>
      <c r="AO85" s="118"/>
      <c r="AP85" s="118"/>
      <c r="AQ85" s="118"/>
      <c r="AR85" s="118"/>
      <c r="AS85" s="118"/>
      <c r="AT85" s="118"/>
      <c r="AU85" s="118"/>
      <c r="AV85" s="118"/>
      <c r="AW85" s="118"/>
      <c r="AX85" s="118"/>
      <c r="AY85" s="118"/>
      <c r="AZ85" s="118"/>
      <c r="BA85" s="118"/>
      <c r="BB85" s="118"/>
      <c r="BC85" s="118"/>
      <c r="BD85" s="118"/>
      <c r="BE85" s="118"/>
      <c r="BF85" s="118"/>
      <c r="BG85" s="118"/>
      <c r="BH85" s="118"/>
      <c r="BI85" s="118"/>
      <c r="BJ85" s="118"/>
      <c r="BK85" s="118"/>
      <c r="BL85" s="118"/>
      <c r="BM85" s="118"/>
      <c r="BN85" s="118"/>
      <c r="BO85" s="118"/>
      <c r="BP85" s="118"/>
      <c r="BQ85" s="118"/>
      <c r="BR85" s="118"/>
      <c r="BS85" s="118"/>
      <c r="BT85" s="118"/>
      <c r="BU85" s="118"/>
      <c r="BV85" s="118"/>
      <c r="BW85" s="118"/>
      <c r="BX85" s="118"/>
      <c r="BY85" s="118"/>
      <c r="BZ85" s="118"/>
      <c r="CA85" s="118"/>
      <c r="CB85" s="118"/>
      <c r="CC85" s="118"/>
      <c r="CD85" s="118"/>
      <c r="CE85" s="118"/>
      <c r="CF85" s="118"/>
      <c r="CG85" s="118"/>
      <c r="CH85" s="118"/>
      <c r="CI85" s="118"/>
      <c r="CJ85" s="118"/>
      <c r="CK85" s="118"/>
      <c r="CL85" s="118"/>
      <c r="CM85" s="118"/>
      <c r="CN85" s="118"/>
      <c r="CO85" s="118"/>
      <c r="CP85" s="118"/>
      <c r="CQ85" s="118"/>
      <c r="CR85" s="118"/>
      <c r="CS85" s="118"/>
      <c r="CT85" s="118"/>
      <c r="CU85" s="118"/>
      <c r="CV85" s="118"/>
      <c r="CW85" s="118"/>
      <c r="CX85" s="118"/>
      <c r="CY85" s="118"/>
      <c r="CZ85" s="118"/>
    </row>
    <row r="86" spans="1:104" hidden="1" x14ac:dyDescent="0.25">
      <c r="A86" s="5"/>
      <c r="B86" s="10" t="s">
        <v>57</v>
      </c>
      <c r="C86" s="193"/>
      <c r="D86" s="109">
        <f>D84-D85</f>
        <v>8430</v>
      </c>
      <c r="E86" s="109">
        <f t="shared" ref="E86:J86" si="28">E84-E85</f>
        <v>2679.6000000000058</v>
      </c>
      <c r="F86" s="109">
        <f t="shared" si="28"/>
        <v>-23883.312000000005</v>
      </c>
      <c r="G86" s="109">
        <f t="shared" si="28"/>
        <v>3908.4086400000015</v>
      </c>
      <c r="H86" s="109">
        <f t="shared" si="28"/>
        <v>-5438.3191007999922</v>
      </c>
      <c r="I86" s="109">
        <f t="shared" si="28"/>
        <v>4438.3973261760038</v>
      </c>
      <c r="J86" s="109">
        <f t="shared" si="28"/>
        <v>3336.6232459612802</v>
      </c>
      <c r="R86" s="116"/>
      <c r="S86" s="116"/>
      <c r="T86" s="116"/>
      <c r="U86" s="116"/>
      <c r="V86" s="116"/>
      <c r="W86" s="116"/>
      <c r="X86" s="116"/>
      <c r="Y86" s="116"/>
      <c r="Z86" s="116"/>
      <c r="AA86" s="116"/>
      <c r="AB86" s="116"/>
      <c r="AC86" s="116"/>
      <c r="AD86" s="116"/>
      <c r="AE86" s="116"/>
      <c r="AF86" s="116"/>
      <c r="AG86" s="116"/>
      <c r="AH86" s="116"/>
      <c r="AI86" s="116"/>
      <c r="AJ86" s="116"/>
      <c r="AK86" s="116"/>
      <c r="AL86" s="116"/>
      <c r="AM86" s="116"/>
      <c r="AN86" s="116"/>
      <c r="AO86" s="116"/>
      <c r="AP86" s="116"/>
      <c r="AQ86" s="116"/>
      <c r="AR86" s="116"/>
      <c r="AS86" s="116"/>
      <c r="AT86" s="116"/>
      <c r="AU86" s="116"/>
      <c r="AV86" s="116"/>
      <c r="AW86" s="116"/>
      <c r="AX86" s="116"/>
      <c r="AY86" s="116"/>
      <c r="AZ86" s="116"/>
      <c r="BA86" s="116"/>
      <c r="BB86" s="116"/>
      <c r="BC86" s="116"/>
      <c r="BD86" s="116"/>
      <c r="BE86" s="116"/>
      <c r="BF86" s="116"/>
      <c r="BG86" s="116"/>
      <c r="BH86" s="116"/>
      <c r="BI86" s="116"/>
      <c r="BJ86" s="116"/>
      <c r="BK86" s="116"/>
      <c r="BL86" s="116"/>
      <c r="BM86" s="116"/>
      <c r="BN86" s="116"/>
      <c r="BO86" s="116"/>
      <c r="BP86" s="116"/>
      <c r="BQ86" s="116"/>
      <c r="BR86" s="116"/>
      <c r="BS86" s="116"/>
      <c r="BT86" s="116"/>
      <c r="BU86" s="116"/>
      <c r="BV86" s="116"/>
      <c r="BW86" s="116"/>
      <c r="BX86" s="116"/>
      <c r="BY86" s="116"/>
      <c r="BZ86" s="116"/>
      <c r="CA86" s="116"/>
      <c r="CB86" s="116"/>
      <c r="CC86" s="116"/>
      <c r="CD86" s="116"/>
      <c r="CE86" s="116"/>
      <c r="CF86" s="116"/>
      <c r="CG86" s="116"/>
      <c r="CH86" s="116"/>
      <c r="CI86" s="116"/>
      <c r="CJ86" s="116"/>
      <c r="CK86" s="116"/>
      <c r="CL86" s="116"/>
      <c r="CM86" s="116"/>
      <c r="CN86" s="116"/>
      <c r="CO86" s="116"/>
      <c r="CP86" s="116"/>
      <c r="CQ86" s="116"/>
      <c r="CR86" s="116"/>
      <c r="CS86" s="116"/>
      <c r="CT86" s="116"/>
      <c r="CU86" s="116"/>
      <c r="CV86" s="116"/>
      <c r="CW86" s="116"/>
      <c r="CX86" s="116"/>
      <c r="CY86" s="116"/>
      <c r="CZ86" s="116"/>
    </row>
    <row r="87" spans="1:104" hidden="1" x14ac:dyDescent="0.25">
      <c r="D87" s="29"/>
      <c r="R87" s="116"/>
      <c r="S87" s="116"/>
      <c r="T87" s="116"/>
      <c r="U87" s="116"/>
      <c r="V87" s="116"/>
      <c r="W87" s="116"/>
      <c r="X87" s="116"/>
      <c r="Y87" s="116"/>
      <c r="Z87" s="116"/>
      <c r="AA87" s="116"/>
      <c r="AB87" s="116"/>
      <c r="AC87" s="116"/>
      <c r="AD87" s="116"/>
      <c r="AE87" s="116"/>
      <c r="AF87" s="116"/>
      <c r="AG87" s="116"/>
      <c r="AH87" s="116"/>
      <c r="AI87" s="116"/>
      <c r="AJ87" s="116"/>
      <c r="AK87" s="116"/>
      <c r="AL87" s="116"/>
      <c r="AM87" s="116"/>
      <c r="AN87" s="116"/>
      <c r="AO87" s="116"/>
      <c r="AP87" s="116"/>
      <c r="AQ87" s="116"/>
      <c r="AR87" s="116"/>
      <c r="AS87" s="116"/>
      <c r="AT87" s="116"/>
      <c r="AU87" s="116"/>
      <c r="AV87" s="116"/>
      <c r="AW87" s="116"/>
      <c r="AX87" s="116"/>
      <c r="AY87" s="116"/>
      <c r="AZ87" s="116"/>
      <c r="BA87" s="116"/>
      <c r="BB87" s="116"/>
      <c r="BC87" s="116"/>
      <c r="BD87" s="116"/>
      <c r="BE87" s="116"/>
      <c r="BF87" s="116"/>
      <c r="BG87" s="116"/>
      <c r="BH87" s="116"/>
      <c r="BI87" s="116"/>
      <c r="BJ87" s="116"/>
      <c r="BK87" s="116"/>
      <c r="BL87" s="116"/>
      <c r="BM87" s="116"/>
      <c r="BN87" s="116"/>
      <c r="BO87" s="116"/>
      <c r="BP87" s="116"/>
      <c r="BQ87" s="116"/>
      <c r="BR87" s="116"/>
      <c r="BS87" s="116"/>
      <c r="BT87" s="116"/>
      <c r="BU87" s="116"/>
      <c r="BV87" s="116"/>
      <c r="BW87" s="116"/>
      <c r="BX87" s="116"/>
      <c r="BY87" s="116"/>
      <c r="BZ87" s="116"/>
      <c r="CA87" s="116"/>
      <c r="CB87" s="116"/>
      <c r="CC87" s="116"/>
      <c r="CD87" s="116"/>
      <c r="CE87" s="116"/>
      <c r="CF87" s="116"/>
      <c r="CG87" s="116"/>
      <c r="CH87" s="116"/>
      <c r="CI87" s="116"/>
      <c r="CJ87" s="116"/>
      <c r="CK87" s="116"/>
      <c r="CL87" s="116"/>
      <c r="CM87" s="116"/>
      <c r="CN87" s="116"/>
      <c r="CO87" s="116"/>
      <c r="CP87" s="116"/>
      <c r="CQ87" s="116"/>
      <c r="CR87" s="116"/>
      <c r="CS87" s="116"/>
      <c r="CT87" s="116"/>
      <c r="CU87" s="116"/>
      <c r="CV87" s="116"/>
      <c r="CW87" s="116"/>
      <c r="CX87" s="116"/>
      <c r="CY87" s="116"/>
      <c r="CZ87" s="116"/>
    </row>
    <row r="88" spans="1:104" ht="15.75" hidden="1" thickBot="1" x14ac:dyDescent="0.3">
      <c r="A88" s="74"/>
      <c r="B88" s="88" t="s">
        <v>58</v>
      </c>
      <c r="C88" s="190"/>
      <c r="D88" s="162">
        <f>D83-D86</f>
        <v>19174.666666666657</v>
      </c>
      <c r="E88" s="162">
        <f t="shared" ref="E88:J88" si="29">E83-E86</f>
        <v>2186.1333333333241</v>
      </c>
      <c r="F88" s="162">
        <f t="shared" si="29"/>
        <v>36332.277333333303</v>
      </c>
      <c r="G88" s="162">
        <f t="shared" si="29"/>
        <v>4177.1639866666301</v>
      </c>
      <c r="H88" s="162">
        <f t="shared" si="29"/>
        <v>-31281.797260400039</v>
      </c>
      <c r="I88" s="162">
        <f t="shared" si="29"/>
        <v>9719.5555926213201</v>
      </c>
      <c r="J88" s="162">
        <f t="shared" si="29"/>
        <v>10069.148246511068</v>
      </c>
      <c r="R88" s="116"/>
      <c r="S88" s="116"/>
      <c r="T88" s="116"/>
      <c r="U88" s="116"/>
      <c r="V88" s="116"/>
      <c r="W88" s="116"/>
      <c r="X88" s="116"/>
      <c r="Y88" s="116"/>
      <c r="Z88" s="116"/>
      <c r="AA88" s="116"/>
      <c r="AB88" s="116"/>
      <c r="AC88" s="116"/>
      <c r="AD88" s="116"/>
      <c r="AE88" s="116"/>
      <c r="AF88" s="116"/>
      <c r="AG88" s="116"/>
      <c r="AH88" s="116"/>
      <c r="AI88" s="116"/>
      <c r="AJ88" s="116"/>
      <c r="AK88" s="116"/>
      <c r="AL88" s="116"/>
      <c r="AM88" s="116"/>
      <c r="AN88" s="116"/>
      <c r="AO88" s="116"/>
      <c r="AP88" s="116"/>
      <c r="AQ88" s="116"/>
      <c r="AR88" s="116"/>
      <c r="AS88" s="116"/>
      <c r="AT88" s="116"/>
      <c r="AU88" s="116"/>
      <c r="AV88" s="116"/>
      <c r="AW88" s="116"/>
      <c r="AX88" s="116"/>
      <c r="AY88" s="116"/>
      <c r="AZ88" s="116"/>
      <c r="BA88" s="116"/>
      <c r="BB88" s="116"/>
      <c r="BC88" s="116"/>
      <c r="BD88" s="116"/>
      <c r="BE88" s="116"/>
      <c r="BF88" s="116"/>
      <c r="BG88" s="116"/>
      <c r="BH88" s="116"/>
      <c r="BI88" s="116"/>
      <c r="BJ88" s="116"/>
      <c r="BK88" s="116"/>
      <c r="BL88" s="116"/>
      <c r="BM88" s="116"/>
      <c r="BN88" s="116"/>
      <c r="BO88" s="116"/>
      <c r="BP88" s="116"/>
      <c r="BQ88" s="116"/>
      <c r="BR88" s="116"/>
      <c r="BS88" s="116"/>
      <c r="BT88" s="116"/>
      <c r="BU88" s="116"/>
      <c r="BV88" s="116"/>
      <c r="BW88" s="116"/>
      <c r="BX88" s="116"/>
      <c r="BY88" s="116"/>
      <c r="BZ88" s="116"/>
      <c r="CA88" s="116"/>
      <c r="CB88" s="116"/>
      <c r="CC88" s="116"/>
      <c r="CD88" s="116"/>
      <c r="CE88" s="116"/>
      <c r="CF88" s="116"/>
      <c r="CG88" s="116"/>
      <c r="CH88" s="116"/>
      <c r="CI88" s="116"/>
      <c r="CJ88" s="116"/>
      <c r="CK88" s="116"/>
      <c r="CL88" s="116"/>
      <c r="CM88" s="116"/>
      <c r="CN88" s="116"/>
      <c r="CO88" s="116"/>
      <c r="CP88" s="116"/>
      <c r="CQ88" s="116"/>
      <c r="CR88" s="116"/>
      <c r="CS88" s="116"/>
      <c r="CT88" s="116"/>
      <c r="CU88" s="116"/>
      <c r="CV88" s="116"/>
      <c r="CW88" s="116"/>
      <c r="CX88" s="116"/>
      <c r="CY88" s="116"/>
      <c r="CZ88" s="116"/>
    </row>
    <row r="89" spans="1:104" hidden="1" x14ac:dyDescent="0.25">
      <c r="A89" s="51"/>
      <c r="B89" s="9"/>
      <c r="C89" s="201"/>
      <c r="D89" s="158"/>
      <c r="R89" s="116"/>
      <c r="S89" s="116"/>
      <c r="T89" s="116"/>
      <c r="U89" s="116"/>
      <c r="V89" s="116"/>
      <c r="W89" s="116"/>
      <c r="X89" s="116"/>
      <c r="Y89" s="116"/>
      <c r="Z89" s="116"/>
      <c r="AA89" s="116"/>
      <c r="AB89" s="116"/>
      <c r="AC89" s="116"/>
      <c r="AD89" s="116"/>
      <c r="AE89" s="116"/>
      <c r="AF89" s="116"/>
      <c r="AG89" s="116"/>
      <c r="AH89" s="116"/>
      <c r="AI89" s="116"/>
      <c r="AJ89" s="116"/>
      <c r="AK89" s="116"/>
      <c r="AL89" s="116"/>
      <c r="AM89" s="116"/>
      <c r="AN89" s="116"/>
      <c r="AO89" s="116"/>
      <c r="AP89" s="116"/>
      <c r="AQ89" s="116"/>
      <c r="AR89" s="116"/>
      <c r="AS89" s="116"/>
      <c r="AT89" s="116"/>
      <c r="AU89" s="116"/>
      <c r="AV89" s="116"/>
      <c r="AW89" s="116"/>
      <c r="AX89" s="116"/>
      <c r="AY89" s="116"/>
      <c r="AZ89" s="116"/>
      <c r="BA89" s="116"/>
      <c r="BB89" s="116"/>
      <c r="BC89" s="116"/>
      <c r="BD89" s="116"/>
      <c r="BE89" s="116"/>
      <c r="BF89" s="116"/>
      <c r="BG89" s="116"/>
      <c r="BH89" s="116"/>
      <c r="BI89" s="116"/>
      <c r="BJ89" s="116"/>
      <c r="BK89" s="116"/>
      <c r="BL89" s="116"/>
      <c r="BM89" s="116"/>
      <c r="BN89" s="116"/>
      <c r="BO89" s="116"/>
      <c r="BP89" s="116"/>
      <c r="BQ89" s="116"/>
      <c r="BR89" s="116"/>
      <c r="BS89" s="116"/>
      <c r="BT89" s="116"/>
      <c r="BU89" s="116"/>
      <c r="BV89" s="116"/>
      <c r="BW89" s="116"/>
      <c r="BX89" s="116"/>
      <c r="BY89" s="116"/>
      <c r="BZ89" s="116"/>
      <c r="CA89" s="116"/>
      <c r="CB89" s="116"/>
      <c r="CC89" s="116"/>
      <c r="CD89" s="116"/>
      <c r="CE89" s="116"/>
      <c r="CF89" s="116"/>
      <c r="CG89" s="116"/>
      <c r="CH89" s="116"/>
      <c r="CI89" s="116"/>
      <c r="CJ89" s="116"/>
      <c r="CK89" s="116"/>
      <c r="CL89" s="116"/>
      <c r="CM89" s="116"/>
      <c r="CN89" s="116"/>
      <c r="CO89" s="116"/>
      <c r="CP89" s="116"/>
      <c r="CQ89" s="116"/>
      <c r="CR89" s="116"/>
      <c r="CS89" s="116"/>
      <c r="CT89" s="116"/>
      <c r="CU89" s="116"/>
      <c r="CV89" s="116"/>
      <c r="CW89" s="116"/>
      <c r="CX89" s="116"/>
      <c r="CY89" s="116"/>
      <c r="CZ89" s="116"/>
    </row>
    <row r="90" spans="1:104" hidden="1" x14ac:dyDescent="0.25">
      <c r="A90" s="51"/>
      <c r="B90" s="84"/>
      <c r="C90" s="189"/>
      <c r="D90" s="110"/>
      <c r="E90" s="159"/>
      <c r="F90" s="159"/>
      <c r="G90" s="159"/>
      <c r="H90" s="159"/>
      <c r="I90" s="159"/>
      <c r="J90" s="159"/>
      <c r="R90" s="116"/>
      <c r="S90" s="116"/>
      <c r="T90" s="116"/>
      <c r="U90" s="116"/>
      <c r="V90" s="116"/>
      <c r="W90" s="116"/>
      <c r="X90" s="116"/>
      <c r="Y90" s="116"/>
      <c r="Z90" s="116"/>
      <c r="AA90" s="116"/>
      <c r="AB90" s="116"/>
      <c r="AC90" s="116"/>
      <c r="AD90" s="116"/>
      <c r="AE90" s="116"/>
      <c r="AF90" s="116"/>
      <c r="AG90" s="116"/>
      <c r="AH90" s="116"/>
      <c r="AI90" s="116"/>
      <c r="AJ90" s="116"/>
      <c r="AK90" s="116"/>
      <c r="AL90" s="116"/>
      <c r="AM90" s="116"/>
      <c r="AN90" s="116"/>
      <c r="AO90" s="116"/>
      <c r="AP90" s="116"/>
      <c r="AQ90" s="116"/>
      <c r="AR90" s="116"/>
      <c r="AS90" s="116"/>
      <c r="AT90" s="116"/>
      <c r="AU90" s="116"/>
      <c r="AV90" s="116"/>
      <c r="AW90" s="116"/>
      <c r="AX90" s="116"/>
      <c r="AY90" s="116"/>
      <c r="AZ90" s="116"/>
      <c r="BA90" s="116"/>
      <c r="BB90" s="116"/>
      <c r="BC90" s="116"/>
      <c r="BD90" s="116"/>
      <c r="BE90" s="116"/>
      <c r="BF90" s="116"/>
      <c r="BG90" s="116"/>
      <c r="BH90" s="116"/>
      <c r="BI90" s="116"/>
      <c r="BJ90" s="116"/>
      <c r="BK90" s="116"/>
      <c r="BL90" s="116"/>
      <c r="BM90" s="116"/>
      <c r="BN90" s="116"/>
      <c r="BO90" s="116"/>
      <c r="BP90" s="116"/>
      <c r="BQ90" s="116"/>
      <c r="BR90" s="116"/>
      <c r="BS90" s="116"/>
      <c r="BT90" s="116"/>
      <c r="BU90" s="116"/>
      <c r="BV90" s="116"/>
      <c r="BW90" s="116"/>
      <c r="BX90" s="116"/>
      <c r="BY90" s="116"/>
      <c r="BZ90" s="116"/>
      <c r="CA90" s="116"/>
      <c r="CB90" s="116"/>
      <c r="CC90" s="116"/>
      <c r="CD90" s="116"/>
      <c r="CE90" s="116"/>
      <c r="CF90" s="116"/>
      <c r="CG90" s="116"/>
      <c r="CH90" s="116"/>
      <c r="CI90" s="116"/>
      <c r="CJ90" s="116"/>
      <c r="CK90" s="116"/>
      <c r="CL90" s="116"/>
      <c r="CM90" s="116"/>
      <c r="CN90" s="116"/>
      <c r="CO90" s="116"/>
      <c r="CP90" s="116"/>
      <c r="CQ90" s="116"/>
      <c r="CR90" s="116"/>
      <c r="CS90" s="116"/>
      <c r="CT90" s="116"/>
      <c r="CU90" s="116"/>
      <c r="CV90" s="116"/>
      <c r="CW90" s="116"/>
      <c r="CX90" s="116"/>
      <c r="CY90" s="116"/>
      <c r="CZ90" s="116"/>
    </row>
    <row r="91" spans="1:104" ht="18.75" hidden="1" x14ac:dyDescent="0.3">
      <c r="A91" s="47"/>
      <c r="B91" s="114" t="s">
        <v>59</v>
      </c>
      <c r="C91" s="202"/>
      <c r="D91" s="49"/>
      <c r="E91" s="49"/>
      <c r="F91" s="49"/>
      <c r="G91" s="49"/>
      <c r="H91" s="49"/>
      <c r="I91" s="49"/>
      <c r="J91" s="49"/>
      <c r="R91" s="116"/>
      <c r="S91" s="116"/>
      <c r="T91" s="116"/>
      <c r="U91" s="116"/>
      <c r="V91" s="116"/>
      <c r="W91" s="116"/>
      <c r="X91" s="116"/>
      <c r="Y91" s="116"/>
      <c r="Z91" s="116"/>
      <c r="AA91" s="116"/>
      <c r="AB91" s="116"/>
      <c r="AC91" s="116"/>
      <c r="AD91" s="116"/>
      <c r="AE91" s="116"/>
      <c r="AF91" s="116"/>
      <c r="AG91" s="116"/>
      <c r="AH91" s="116"/>
      <c r="AI91" s="116"/>
      <c r="AJ91" s="116"/>
      <c r="AK91" s="116"/>
      <c r="AL91" s="116"/>
      <c r="AM91" s="116"/>
      <c r="AN91" s="116"/>
      <c r="AO91" s="116"/>
      <c r="AP91" s="116"/>
      <c r="AQ91" s="116"/>
      <c r="AR91" s="116"/>
      <c r="AS91" s="116"/>
      <c r="AT91" s="116"/>
      <c r="AU91" s="116"/>
      <c r="AV91" s="116"/>
      <c r="AW91" s="116"/>
      <c r="AX91" s="116"/>
      <c r="AY91" s="116"/>
      <c r="AZ91" s="116"/>
      <c r="BA91" s="116"/>
      <c r="BB91" s="116"/>
      <c r="BC91" s="116"/>
      <c r="BD91" s="116"/>
      <c r="BE91" s="116"/>
      <c r="BF91" s="116"/>
      <c r="BG91" s="116"/>
      <c r="BH91" s="116"/>
      <c r="BI91" s="116"/>
      <c r="BJ91" s="116"/>
      <c r="BK91" s="116"/>
      <c r="BL91" s="116"/>
      <c r="BM91" s="116"/>
      <c r="BN91" s="116"/>
      <c r="BO91" s="116"/>
      <c r="BP91" s="116"/>
      <c r="BQ91" s="116"/>
      <c r="BR91" s="116"/>
      <c r="BS91" s="116"/>
      <c r="BT91" s="116"/>
      <c r="BU91" s="116"/>
      <c r="BV91" s="116"/>
      <c r="BW91" s="116"/>
      <c r="BX91" s="116"/>
      <c r="BY91" s="116"/>
      <c r="BZ91" s="116"/>
      <c r="CA91" s="116"/>
      <c r="CB91" s="116"/>
      <c r="CC91" s="116"/>
      <c r="CD91" s="116"/>
      <c r="CE91" s="116"/>
      <c r="CF91" s="116"/>
      <c r="CG91" s="116"/>
      <c r="CH91" s="116"/>
      <c r="CI91" s="116"/>
      <c r="CJ91" s="116"/>
      <c r="CK91" s="116"/>
      <c r="CL91" s="116"/>
      <c r="CM91" s="116"/>
      <c r="CN91" s="116"/>
      <c r="CO91" s="116"/>
      <c r="CP91" s="116"/>
      <c r="CQ91" s="116"/>
      <c r="CR91" s="116"/>
      <c r="CS91" s="116"/>
      <c r="CT91" s="116"/>
      <c r="CU91" s="116"/>
      <c r="CV91" s="116"/>
      <c r="CW91" s="116"/>
      <c r="CX91" s="116"/>
      <c r="CY91" s="116"/>
      <c r="CZ91" s="116"/>
    </row>
    <row r="92" spans="1:104" hidden="1" x14ac:dyDescent="0.25">
      <c r="A92" s="52"/>
      <c r="B92" s="53"/>
      <c r="C92" s="189"/>
      <c r="D92" s="36"/>
      <c r="E92" s="36"/>
      <c r="F92" s="36"/>
      <c r="G92" s="36"/>
      <c r="H92" s="36"/>
      <c r="I92" s="36"/>
      <c r="J92" s="36"/>
      <c r="R92" s="116"/>
      <c r="S92" s="116"/>
      <c r="T92" s="116"/>
      <c r="U92" s="116"/>
      <c r="V92" s="116"/>
      <c r="W92" s="116"/>
      <c r="X92" s="116"/>
      <c r="Y92" s="116"/>
      <c r="Z92" s="116"/>
      <c r="AA92" s="116"/>
      <c r="AB92" s="116"/>
      <c r="AC92" s="116"/>
      <c r="AD92" s="116"/>
      <c r="AE92" s="116"/>
      <c r="AF92" s="116"/>
      <c r="AG92" s="116"/>
      <c r="AH92" s="116"/>
      <c r="AI92" s="116"/>
      <c r="AJ92" s="116"/>
      <c r="AK92" s="116"/>
      <c r="AL92" s="116"/>
      <c r="AM92" s="116"/>
      <c r="AN92" s="116"/>
      <c r="AO92" s="116"/>
      <c r="AP92" s="116"/>
      <c r="AQ92" s="116"/>
      <c r="AR92" s="116"/>
      <c r="AS92" s="116"/>
      <c r="AT92" s="116"/>
      <c r="AU92" s="116"/>
      <c r="AV92" s="116"/>
      <c r="AW92" s="116"/>
      <c r="AX92" s="116"/>
      <c r="AY92" s="116"/>
      <c r="AZ92" s="116"/>
      <c r="BA92" s="116"/>
      <c r="BB92" s="116"/>
      <c r="BC92" s="116"/>
      <c r="BD92" s="116"/>
      <c r="BE92" s="116"/>
      <c r="BF92" s="116"/>
      <c r="BG92" s="116"/>
      <c r="BH92" s="116"/>
      <c r="BI92" s="116"/>
      <c r="BJ92" s="116"/>
      <c r="BK92" s="116"/>
      <c r="BL92" s="116"/>
      <c r="BM92" s="116"/>
      <c r="BN92" s="116"/>
      <c r="BO92" s="116"/>
      <c r="BP92" s="116"/>
      <c r="BQ92" s="116"/>
      <c r="BR92" s="116"/>
      <c r="BS92" s="116"/>
      <c r="BT92" s="116"/>
      <c r="BU92" s="116"/>
      <c r="BV92" s="116"/>
      <c r="BW92" s="116"/>
      <c r="BX92" s="116"/>
      <c r="BY92" s="116"/>
      <c r="BZ92" s="116"/>
      <c r="CA92" s="116"/>
      <c r="CB92" s="116"/>
      <c r="CC92" s="116"/>
      <c r="CD92" s="116"/>
      <c r="CE92" s="116"/>
      <c r="CF92" s="116"/>
      <c r="CG92" s="116"/>
      <c r="CH92" s="116"/>
      <c r="CI92" s="116"/>
      <c r="CJ92" s="116"/>
      <c r="CK92" s="116"/>
      <c r="CL92" s="116"/>
      <c r="CM92" s="116"/>
      <c r="CN92" s="116"/>
      <c r="CO92" s="116"/>
      <c r="CP92" s="116"/>
      <c r="CQ92" s="116"/>
      <c r="CR92" s="116"/>
      <c r="CS92" s="116"/>
      <c r="CT92" s="116"/>
      <c r="CU92" s="116"/>
      <c r="CV92" s="116"/>
      <c r="CW92" s="116"/>
      <c r="CX92" s="116"/>
      <c r="CY92" s="116"/>
      <c r="CZ92" s="116"/>
    </row>
    <row r="93" spans="1:104" hidden="1" x14ac:dyDescent="0.25">
      <c r="A93" s="52"/>
      <c r="B93" s="53"/>
      <c r="C93" s="189"/>
      <c r="D93" s="36"/>
      <c r="E93" s="36"/>
      <c r="F93" s="36"/>
      <c r="G93" s="36"/>
      <c r="H93" s="36"/>
      <c r="I93" s="36"/>
      <c r="J93" s="36"/>
      <c r="R93" s="116"/>
      <c r="S93" s="116"/>
      <c r="T93" s="116"/>
      <c r="U93" s="116"/>
      <c r="V93" s="116"/>
      <c r="W93" s="116"/>
      <c r="X93" s="116"/>
      <c r="Y93" s="116"/>
      <c r="Z93" s="116"/>
      <c r="AA93" s="116"/>
      <c r="AB93" s="116"/>
      <c r="AC93" s="116"/>
      <c r="AD93" s="116"/>
      <c r="AE93" s="116"/>
      <c r="AF93" s="116"/>
      <c r="AG93" s="116"/>
      <c r="AH93" s="116"/>
      <c r="AI93" s="116"/>
      <c r="AJ93" s="116"/>
      <c r="AK93" s="116"/>
      <c r="AL93" s="116"/>
      <c r="AM93" s="116"/>
      <c r="AN93" s="116"/>
      <c r="AO93" s="116"/>
      <c r="AP93" s="116"/>
      <c r="AQ93" s="116"/>
      <c r="AR93" s="116"/>
      <c r="AS93" s="116"/>
      <c r="AT93" s="116"/>
      <c r="AU93" s="116"/>
      <c r="AV93" s="116"/>
      <c r="AW93" s="116"/>
      <c r="AX93" s="116"/>
      <c r="AY93" s="116"/>
      <c r="AZ93" s="116"/>
      <c r="BA93" s="116"/>
      <c r="BB93" s="116"/>
      <c r="BC93" s="116"/>
      <c r="BD93" s="116"/>
      <c r="BE93" s="116"/>
      <c r="BF93" s="116"/>
      <c r="BG93" s="116"/>
      <c r="BH93" s="116"/>
      <c r="BI93" s="116"/>
      <c r="BJ93" s="116"/>
      <c r="BK93" s="116"/>
      <c r="BL93" s="116"/>
      <c r="BM93" s="116"/>
      <c r="BN93" s="116"/>
      <c r="BO93" s="116"/>
      <c r="BP93" s="116"/>
      <c r="BQ93" s="116"/>
      <c r="BR93" s="116"/>
      <c r="BS93" s="116"/>
      <c r="BT93" s="116"/>
      <c r="BU93" s="116"/>
      <c r="BV93" s="116"/>
      <c r="BW93" s="116"/>
      <c r="BX93" s="116"/>
      <c r="BY93" s="116"/>
      <c r="BZ93" s="116"/>
      <c r="CA93" s="116"/>
      <c r="CB93" s="116"/>
      <c r="CC93" s="116"/>
      <c r="CD93" s="116"/>
      <c r="CE93" s="116"/>
      <c r="CF93" s="116"/>
      <c r="CG93" s="116"/>
      <c r="CH93" s="116"/>
      <c r="CI93" s="116"/>
      <c r="CJ93" s="116"/>
      <c r="CK93" s="116"/>
      <c r="CL93" s="116"/>
      <c r="CM93" s="116"/>
      <c r="CN93" s="116"/>
      <c r="CO93" s="116"/>
      <c r="CP93" s="116"/>
      <c r="CQ93" s="116"/>
      <c r="CR93" s="116"/>
      <c r="CS93" s="116"/>
      <c r="CT93" s="116"/>
      <c r="CU93" s="116"/>
      <c r="CV93" s="116"/>
      <c r="CW93" s="116"/>
      <c r="CX93" s="116"/>
      <c r="CY93" s="116"/>
      <c r="CZ93" s="116"/>
    </row>
    <row r="94" spans="1:104" hidden="1" x14ac:dyDescent="0.25">
      <c r="A94" s="10"/>
      <c r="B94" s="9"/>
      <c r="C94" s="203"/>
      <c r="D94" s="46"/>
      <c r="E94" s="45"/>
      <c r="F94" s="45"/>
      <c r="G94" s="45"/>
      <c r="H94" s="45"/>
      <c r="I94" s="45"/>
      <c r="J94" s="45"/>
      <c r="R94" s="116"/>
      <c r="S94" s="116"/>
      <c r="T94" s="116"/>
      <c r="U94" s="116"/>
      <c r="V94" s="116"/>
      <c r="W94" s="116"/>
      <c r="X94" s="116"/>
      <c r="Y94" s="116"/>
      <c r="Z94" s="116"/>
      <c r="AA94" s="116"/>
      <c r="AB94" s="116"/>
      <c r="AC94" s="116"/>
      <c r="AD94" s="116"/>
      <c r="AE94" s="116"/>
      <c r="AF94" s="116"/>
      <c r="AG94" s="116"/>
      <c r="AH94" s="116"/>
      <c r="AI94" s="116"/>
      <c r="AJ94" s="116"/>
      <c r="AK94" s="116"/>
      <c r="AL94" s="116"/>
      <c r="AM94" s="116"/>
      <c r="AN94" s="116"/>
      <c r="AO94" s="116"/>
      <c r="AP94" s="116"/>
      <c r="AQ94" s="116"/>
      <c r="AR94" s="116"/>
      <c r="AS94" s="116"/>
      <c r="AT94" s="116"/>
      <c r="AU94" s="116"/>
      <c r="AV94" s="116"/>
      <c r="AW94" s="116"/>
      <c r="AX94" s="116"/>
      <c r="AY94" s="116"/>
      <c r="AZ94" s="116"/>
      <c r="BA94" s="116"/>
      <c r="BB94" s="116"/>
      <c r="BC94" s="116"/>
      <c r="BD94" s="116"/>
      <c r="BE94" s="116"/>
      <c r="BF94" s="116"/>
      <c r="BG94" s="116"/>
      <c r="BH94" s="116"/>
      <c r="BI94" s="116"/>
      <c r="BJ94" s="116"/>
      <c r="BK94" s="116"/>
      <c r="BL94" s="116"/>
      <c r="BM94" s="116"/>
      <c r="BN94" s="116"/>
      <c r="BO94" s="116"/>
      <c r="BP94" s="116"/>
      <c r="BQ94" s="116"/>
      <c r="BR94" s="116"/>
      <c r="BS94" s="116"/>
      <c r="BT94" s="116"/>
      <c r="BU94" s="116"/>
      <c r="BV94" s="116"/>
      <c r="BW94" s="116"/>
      <c r="BX94" s="116"/>
      <c r="BY94" s="116"/>
      <c r="BZ94" s="116"/>
      <c r="CA94" s="116"/>
      <c r="CB94" s="116"/>
      <c r="CC94" s="116"/>
      <c r="CD94" s="116"/>
      <c r="CE94" s="116"/>
      <c r="CF94" s="116"/>
      <c r="CG94" s="116"/>
      <c r="CH94" s="116"/>
      <c r="CI94" s="116"/>
      <c r="CJ94" s="116"/>
      <c r="CK94" s="116"/>
      <c r="CL94" s="116"/>
      <c r="CM94" s="116"/>
      <c r="CN94" s="116"/>
      <c r="CO94" s="116"/>
      <c r="CP94" s="116"/>
      <c r="CQ94" s="116"/>
      <c r="CR94" s="116"/>
      <c r="CS94" s="116"/>
      <c r="CT94" s="116"/>
      <c r="CU94" s="116"/>
      <c r="CV94" s="116"/>
      <c r="CW94" s="116"/>
      <c r="CX94" s="116"/>
      <c r="CY94" s="116"/>
      <c r="CZ94" s="116"/>
    </row>
    <row r="95" spans="1:104" ht="18.75" hidden="1" x14ac:dyDescent="0.3">
      <c r="A95" s="47"/>
      <c r="B95" s="48"/>
      <c r="C95" s="202"/>
      <c r="D95" s="49"/>
      <c r="E95" s="49"/>
      <c r="F95" s="49"/>
      <c r="G95" s="49"/>
      <c r="H95" s="49"/>
      <c r="I95" s="49"/>
      <c r="J95" s="49"/>
      <c r="R95" s="116"/>
      <c r="S95" s="116"/>
      <c r="T95" s="116"/>
      <c r="U95" s="116"/>
      <c r="V95" s="116"/>
      <c r="W95" s="116"/>
      <c r="X95" s="116"/>
      <c r="Y95" s="116"/>
      <c r="Z95" s="116"/>
      <c r="AA95" s="116"/>
      <c r="AB95" s="116"/>
      <c r="AC95" s="116"/>
      <c r="AD95" s="116"/>
      <c r="AE95" s="116"/>
      <c r="AF95" s="116"/>
      <c r="AG95" s="116"/>
      <c r="AH95" s="116"/>
      <c r="AI95" s="116"/>
      <c r="AJ95" s="116"/>
      <c r="AK95" s="116"/>
      <c r="AL95" s="116"/>
      <c r="AM95" s="116"/>
      <c r="AN95" s="116"/>
      <c r="AO95" s="116"/>
      <c r="AP95" s="116"/>
      <c r="AQ95" s="116"/>
      <c r="AR95" s="116"/>
      <c r="AS95" s="116"/>
      <c r="AT95" s="116"/>
      <c r="AU95" s="116"/>
      <c r="AV95" s="116"/>
      <c r="AW95" s="116"/>
      <c r="AX95" s="116"/>
      <c r="AY95" s="116"/>
      <c r="AZ95" s="116"/>
      <c r="BA95" s="116"/>
      <c r="BB95" s="116"/>
      <c r="BC95" s="116"/>
      <c r="BD95" s="116"/>
      <c r="BE95" s="116"/>
      <c r="BF95" s="116"/>
      <c r="BG95" s="116"/>
      <c r="BH95" s="116"/>
      <c r="BI95" s="116"/>
      <c r="BJ95" s="116"/>
      <c r="BK95" s="116"/>
      <c r="BL95" s="116"/>
      <c r="BM95" s="116"/>
      <c r="BN95" s="116"/>
      <c r="BO95" s="116"/>
      <c r="BP95" s="116"/>
      <c r="BQ95" s="116"/>
      <c r="BR95" s="116"/>
      <c r="BS95" s="116"/>
      <c r="BT95" s="116"/>
      <c r="BU95" s="116"/>
      <c r="BV95" s="116"/>
      <c r="BW95" s="116"/>
      <c r="BX95" s="116"/>
      <c r="BY95" s="116"/>
      <c r="BZ95" s="116"/>
      <c r="CA95" s="116"/>
      <c r="CB95" s="116"/>
      <c r="CC95" s="116"/>
      <c r="CD95" s="116"/>
      <c r="CE95" s="116"/>
      <c r="CF95" s="116"/>
      <c r="CG95" s="116"/>
      <c r="CH95" s="116"/>
      <c r="CI95" s="116"/>
      <c r="CJ95" s="116"/>
      <c r="CK95" s="116"/>
      <c r="CL95" s="116"/>
      <c r="CM95" s="116"/>
      <c r="CN95" s="116"/>
      <c r="CO95" s="116"/>
      <c r="CP95" s="116"/>
      <c r="CQ95" s="116"/>
      <c r="CR95" s="116"/>
      <c r="CS95" s="116"/>
      <c r="CT95" s="116"/>
      <c r="CU95" s="116"/>
      <c r="CV95" s="116"/>
      <c r="CW95" s="116"/>
      <c r="CX95" s="116"/>
      <c r="CY95" s="116"/>
      <c r="CZ95" s="116"/>
    </row>
    <row r="96" spans="1:104" hidden="1" x14ac:dyDescent="0.25">
      <c r="A96" s="50"/>
      <c r="B96" s="38"/>
      <c r="C96" s="185"/>
      <c r="D96" s="39"/>
      <c r="E96" s="39"/>
      <c r="F96" s="39"/>
      <c r="G96" s="39"/>
      <c r="H96" s="39"/>
      <c r="I96" s="39"/>
      <c r="J96" s="39"/>
      <c r="R96" s="116"/>
      <c r="S96" s="116"/>
      <c r="T96" s="116"/>
      <c r="U96" s="116"/>
      <c r="V96" s="116"/>
      <c r="W96" s="116"/>
      <c r="X96" s="116"/>
      <c r="Y96" s="116"/>
      <c r="Z96" s="116"/>
      <c r="AA96" s="116"/>
      <c r="AB96" s="116"/>
      <c r="AC96" s="116"/>
      <c r="AD96" s="116"/>
      <c r="AE96" s="116"/>
      <c r="AF96" s="116"/>
      <c r="AG96" s="116"/>
      <c r="AH96" s="116"/>
      <c r="AI96" s="116"/>
      <c r="AJ96" s="116"/>
      <c r="AK96" s="116"/>
      <c r="AL96" s="116"/>
      <c r="AM96" s="116"/>
      <c r="AN96" s="116"/>
      <c r="AO96" s="116"/>
      <c r="AP96" s="116"/>
      <c r="AQ96" s="116"/>
      <c r="AR96" s="116"/>
      <c r="AS96" s="116"/>
      <c r="AT96" s="116"/>
      <c r="AU96" s="116"/>
      <c r="AV96" s="116"/>
      <c r="AW96" s="116"/>
      <c r="AX96" s="116"/>
      <c r="AY96" s="116"/>
      <c r="AZ96" s="116"/>
      <c r="BA96" s="116"/>
      <c r="BB96" s="116"/>
      <c r="BC96" s="116"/>
      <c r="BD96" s="116"/>
      <c r="BE96" s="116"/>
      <c r="BF96" s="116"/>
      <c r="BG96" s="116"/>
      <c r="BH96" s="116"/>
      <c r="BI96" s="116"/>
      <c r="BJ96" s="116"/>
      <c r="BK96" s="116"/>
      <c r="BL96" s="116"/>
      <c r="BM96" s="116"/>
      <c r="BN96" s="116"/>
      <c r="BO96" s="116"/>
      <c r="BP96" s="116"/>
      <c r="BQ96" s="116"/>
      <c r="BR96" s="116"/>
      <c r="BS96" s="116"/>
      <c r="BT96" s="116"/>
      <c r="BU96" s="116"/>
      <c r="BV96" s="116"/>
      <c r="BW96" s="116"/>
      <c r="BX96" s="116"/>
      <c r="BY96" s="116"/>
      <c r="BZ96" s="116"/>
      <c r="CA96" s="116"/>
      <c r="CB96" s="116"/>
      <c r="CC96" s="116"/>
      <c r="CD96" s="116"/>
      <c r="CE96" s="116"/>
      <c r="CF96" s="116"/>
      <c r="CG96" s="116"/>
      <c r="CH96" s="116"/>
      <c r="CI96" s="116"/>
      <c r="CJ96" s="116"/>
      <c r="CK96" s="116"/>
      <c r="CL96" s="116"/>
      <c r="CM96" s="116"/>
      <c r="CN96" s="116"/>
      <c r="CO96" s="116"/>
      <c r="CP96" s="116"/>
      <c r="CQ96" s="116"/>
      <c r="CR96" s="116"/>
      <c r="CS96" s="116"/>
      <c r="CT96" s="116"/>
      <c r="CU96" s="116"/>
      <c r="CV96" s="116"/>
      <c r="CW96" s="116"/>
      <c r="CX96" s="116"/>
      <c r="CY96" s="116"/>
      <c r="CZ96" s="116"/>
    </row>
    <row r="97" spans="1:104" hidden="1" x14ac:dyDescent="0.25">
      <c r="A97" s="2"/>
      <c r="B97" s="9"/>
      <c r="C97" s="189"/>
      <c r="D97" s="34"/>
      <c r="E97" s="34"/>
      <c r="F97" s="34"/>
      <c r="G97" s="34"/>
      <c r="H97" s="34"/>
      <c r="I97" s="34"/>
      <c r="J97" s="34"/>
      <c r="R97" s="116"/>
      <c r="S97" s="116"/>
      <c r="T97" s="116"/>
      <c r="U97" s="116"/>
      <c r="V97" s="116"/>
      <c r="W97" s="116"/>
      <c r="X97" s="116"/>
      <c r="Y97" s="116"/>
      <c r="Z97" s="116"/>
      <c r="AA97" s="116"/>
      <c r="AB97" s="116"/>
      <c r="AC97" s="116"/>
      <c r="AD97" s="116"/>
      <c r="AE97" s="116"/>
      <c r="AF97" s="116"/>
      <c r="AG97" s="116"/>
      <c r="AH97" s="116"/>
      <c r="AI97" s="116"/>
      <c r="AJ97" s="116"/>
      <c r="AK97" s="116"/>
      <c r="AL97" s="116"/>
      <c r="AM97" s="116"/>
      <c r="AN97" s="116"/>
      <c r="AO97" s="116"/>
      <c r="AP97" s="116"/>
      <c r="AQ97" s="116"/>
      <c r="AR97" s="116"/>
      <c r="AS97" s="116"/>
      <c r="AT97" s="116"/>
      <c r="AU97" s="116"/>
      <c r="AV97" s="116"/>
      <c r="AW97" s="116"/>
      <c r="AX97" s="116"/>
      <c r="AY97" s="116"/>
      <c r="AZ97" s="116"/>
      <c r="BA97" s="116"/>
      <c r="BB97" s="116"/>
      <c r="BC97" s="116"/>
      <c r="BD97" s="116"/>
      <c r="BE97" s="116"/>
      <c r="BF97" s="116"/>
      <c r="BG97" s="116"/>
      <c r="BH97" s="116"/>
      <c r="BI97" s="116"/>
      <c r="BJ97" s="116"/>
      <c r="BK97" s="116"/>
      <c r="BL97" s="116"/>
      <c r="BM97" s="116"/>
      <c r="BN97" s="116"/>
      <c r="BO97" s="116"/>
      <c r="BP97" s="116"/>
      <c r="BQ97" s="116"/>
      <c r="BR97" s="116"/>
      <c r="BS97" s="116"/>
      <c r="BT97" s="116"/>
      <c r="BU97" s="116"/>
      <c r="BV97" s="116"/>
      <c r="BW97" s="116"/>
      <c r="BX97" s="116"/>
      <c r="BY97" s="116"/>
      <c r="BZ97" s="116"/>
      <c r="CA97" s="116"/>
      <c r="CB97" s="116"/>
      <c r="CC97" s="116"/>
      <c r="CD97" s="116"/>
      <c r="CE97" s="116"/>
      <c r="CF97" s="116"/>
      <c r="CG97" s="116"/>
      <c r="CH97" s="116"/>
      <c r="CI97" s="116"/>
      <c r="CJ97" s="116"/>
      <c r="CK97" s="116"/>
      <c r="CL97" s="116"/>
      <c r="CM97" s="116"/>
      <c r="CN97" s="116"/>
      <c r="CO97" s="116"/>
      <c r="CP97" s="116"/>
      <c r="CQ97" s="116"/>
      <c r="CR97" s="116"/>
      <c r="CS97" s="116"/>
      <c r="CT97" s="116"/>
      <c r="CU97" s="116"/>
      <c r="CV97" s="116"/>
      <c r="CW97" s="116"/>
      <c r="CX97" s="116"/>
      <c r="CY97" s="116"/>
      <c r="CZ97" s="116"/>
    </row>
    <row r="98" spans="1:104" hidden="1" x14ac:dyDescent="0.25">
      <c r="A98" s="4"/>
      <c r="B98" s="5"/>
      <c r="C98" s="193"/>
      <c r="D98" s="35"/>
      <c r="E98" s="35"/>
      <c r="F98" s="35"/>
      <c r="G98" s="35"/>
      <c r="H98" s="35"/>
      <c r="I98" s="35"/>
      <c r="J98" s="35"/>
      <c r="R98" s="116"/>
      <c r="S98" s="116"/>
      <c r="T98" s="116"/>
      <c r="U98" s="116"/>
      <c r="V98" s="116"/>
      <c r="W98" s="116"/>
      <c r="X98" s="116"/>
      <c r="Y98" s="116"/>
      <c r="Z98" s="116"/>
      <c r="AA98" s="116"/>
      <c r="AB98" s="116"/>
      <c r="AC98" s="116"/>
      <c r="AD98" s="116"/>
      <c r="AE98" s="116"/>
      <c r="AF98" s="116"/>
      <c r="AG98" s="116"/>
      <c r="AH98" s="116"/>
      <c r="AI98" s="116"/>
      <c r="AJ98" s="116"/>
      <c r="AK98" s="116"/>
      <c r="AL98" s="116"/>
      <c r="AM98" s="116"/>
      <c r="AN98" s="116"/>
      <c r="AO98" s="116"/>
      <c r="AP98" s="116"/>
      <c r="AQ98" s="116"/>
      <c r="AR98" s="116"/>
      <c r="AS98" s="116"/>
      <c r="AT98" s="116"/>
      <c r="AU98" s="116"/>
      <c r="AV98" s="116"/>
      <c r="AW98" s="116"/>
      <c r="AX98" s="116"/>
      <c r="AY98" s="116"/>
      <c r="AZ98" s="116"/>
      <c r="BA98" s="116"/>
      <c r="BB98" s="116"/>
      <c r="BC98" s="116"/>
      <c r="BD98" s="116"/>
      <c r="BE98" s="116"/>
      <c r="BF98" s="116"/>
      <c r="BG98" s="116"/>
      <c r="BH98" s="116"/>
      <c r="BI98" s="116"/>
      <c r="BJ98" s="116"/>
      <c r="BK98" s="116"/>
      <c r="BL98" s="116"/>
      <c r="BM98" s="116"/>
      <c r="BN98" s="116"/>
      <c r="BO98" s="116"/>
      <c r="BP98" s="116"/>
      <c r="BQ98" s="116"/>
      <c r="BR98" s="116"/>
      <c r="BS98" s="116"/>
      <c r="BT98" s="116"/>
      <c r="BU98" s="116"/>
      <c r="BV98" s="116"/>
      <c r="BW98" s="116"/>
      <c r="BX98" s="116"/>
      <c r="BY98" s="116"/>
      <c r="BZ98" s="116"/>
      <c r="CA98" s="116"/>
      <c r="CB98" s="116"/>
      <c r="CC98" s="116"/>
      <c r="CD98" s="116"/>
      <c r="CE98" s="116"/>
      <c r="CF98" s="116"/>
      <c r="CG98" s="116"/>
      <c r="CH98" s="116"/>
      <c r="CI98" s="116"/>
      <c r="CJ98" s="116"/>
      <c r="CK98" s="116"/>
      <c r="CL98" s="116"/>
      <c r="CM98" s="116"/>
      <c r="CN98" s="116"/>
      <c r="CO98" s="116"/>
      <c r="CP98" s="116"/>
      <c r="CQ98" s="116"/>
      <c r="CR98" s="116"/>
      <c r="CS98" s="116"/>
      <c r="CT98" s="116"/>
      <c r="CU98" s="116"/>
      <c r="CV98" s="116"/>
      <c r="CW98" s="116"/>
      <c r="CX98" s="116"/>
      <c r="CY98" s="116"/>
      <c r="CZ98" s="116"/>
    </row>
    <row r="99" spans="1:104" hidden="1" x14ac:dyDescent="0.25">
      <c r="A99" s="4"/>
      <c r="B99" s="5"/>
      <c r="C99" s="193"/>
      <c r="D99" s="35"/>
      <c r="E99" s="35"/>
      <c r="F99" s="35"/>
      <c r="G99" s="35"/>
      <c r="H99" s="35"/>
      <c r="I99" s="35"/>
      <c r="J99" s="35"/>
      <c r="R99" s="116"/>
      <c r="S99" s="116"/>
      <c r="T99" s="116"/>
      <c r="U99" s="116"/>
      <c r="V99" s="116"/>
      <c r="W99" s="116"/>
      <c r="X99" s="116"/>
      <c r="Y99" s="116"/>
      <c r="Z99" s="116"/>
      <c r="AA99" s="116"/>
      <c r="AB99" s="116"/>
      <c r="AC99" s="116"/>
      <c r="AD99" s="116"/>
      <c r="AE99" s="116"/>
      <c r="AF99" s="116"/>
      <c r="AG99" s="116"/>
      <c r="AH99" s="116"/>
      <c r="AI99" s="116"/>
      <c r="AJ99" s="116"/>
      <c r="AK99" s="116"/>
      <c r="AL99" s="116"/>
      <c r="AM99" s="116"/>
      <c r="AN99" s="116"/>
      <c r="AO99" s="116"/>
      <c r="AP99" s="116"/>
      <c r="AQ99" s="116"/>
      <c r="AR99" s="116"/>
      <c r="AS99" s="116"/>
      <c r="AT99" s="116"/>
      <c r="AU99" s="116"/>
      <c r="AV99" s="116"/>
      <c r="AW99" s="116"/>
      <c r="AX99" s="116"/>
      <c r="AY99" s="116"/>
      <c r="AZ99" s="116"/>
      <c r="BA99" s="116"/>
      <c r="BB99" s="116"/>
      <c r="BC99" s="116"/>
      <c r="BD99" s="116"/>
      <c r="BE99" s="116"/>
      <c r="BF99" s="116"/>
      <c r="BG99" s="116"/>
      <c r="BH99" s="116"/>
      <c r="BI99" s="116"/>
      <c r="BJ99" s="116"/>
      <c r="BK99" s="116"/>
      <c r="BL99" s="116"/>
      <c r="BM99" s="116"/>
      <c r="BN99" s="116"/>
      <c r="BO99" s="116"/>
      <c r="BP99" s="116"/>
      <c r="BQ99" s="116"/>
      <c r="BR99" s="116"/>
      <c r="BS99" s="116"/>
      <c r="BT99" s="116"/>
      <c r="BU99" s="116"/>
      <c r="BV99" s="116"/>
      <c r="BW99" s="116"/>
      <c r="BX99" s="116"/>
      <c r="BY99" s="116"/>
      <c r="BZ99" s="116"/>
      <c r="CA99" s="116"/>
      <c r="CB99" s="116"/>
      <c r="CC99" s="116"/>
      <c r="CD99" s="116"/>
      <c r="CE99" s="116"/>
      <c r="CF99" s="116"/>
      <c r="CG99" s="116"/>
      <c r="CH99" s="116"/>
      <c r="CI99" s="116"/>
      <c r="CJ99" s="116"/>
      <c r="CK99" s="116"/>
      <c r="CL99" s="116"/>
      <c r="CM99" s="116"/>
      <c r="CN99" s="116"/>
      <c r="CO99" s="116"/>
      <c r="CP99" s="116"/>
      <c r="CQ99" s="116"/>
      <c r="CR99" s="116"/>
      <c r="CS99" s="116"/>
      <c r="CT99" s="116"/>
      <c r="CU99" s="116"/>
      <c r="CV99" s="116"/>
      <c r="CW99" s="116"/>
      <c r="CX99" s="116"/>
      <c r="CY99" s="116"/>
      <c r="CZ99" s="116"/>
    </row>
    <row r="100" spans="1:104" hidden="1" x14ac:dyDescent="0.25">
      <c r="A100" s="2"/>
      <c r="B100" s="9"/>
      <c r="C100" s="189"/>
      <c r="D100" s="34"/>
      <c r="E100" s="34"/>
      <c r="F100" s="34"/>
      <c r="G100" s="34"/>
      <c r="H100" s="34"/>
      <c r="I100" s="34"/>
      <c r="J100" s="34"/>
      <c r="R100" s="116"/>
      <c r="S100" s="116"/>
      <c r="T100" s="116"/>
      <c r="U100" s="116"/>
      <c r="V100" s="116"/>
      <c r="W100" s="116"/>
      <c r="X100" s="116"/>
      <c r="Y100" s="116"/>
      <c r="Z100" s="116"/>
      <c r="AA100" s="116"/>
      <c r="AB100" s="116"/>
      <c r="AC100" s="116"/>
      <c r="AD100" s="116"/>
      <c r="AE100" s="116"/>
      <c r="AF100" s="116"/>
      <c r="AG100" s="116"/>
      <c r="AH100" s="116"/>
      <c r="AI100" s="116"/>
      <c r="AJ100" s="116"/>
      <c r="AK100" s="116"/>
      <c r="AL100" s="116"/>
      <c r="AM100" s="116"/>
      <c r="AN100" s="116"/>
      <c r="AO100" s="116"/>
      <c r="AP100" s="116"/>
      <c r="AQ100" s="116"/>
      <c r="AR100" s="116"/>
      <c r="AS100" s="116"/>
      <c r="AT100" s="116"/>
      <c r="AU100" s="116"/>
      <c r="AV100" s="116"/>
      <c r="AW100" s="116"/>
      <c r="AX100" s="116"/>
      <c r="AY100" s="116"/>
      <c r="AZ100" s="116"/>
      <c r="BA100" s="116"/>
      <c r="BB100" s="116"/>
      <c r="BC100" s="116"/>
      <c r="BD100" s="116"/>
      <c r="BE100" s="116"/>
      <c r="BF100" s="116"/>
      <c r="BG100" s="116"/>
      <c r="BH100" s="116"/>
      <c r="BI100" s="116"/>
      <c r="BJ100" s="116"/>
      <c r="BK100" s="116"/>
      <c r="BL100" s="116"/>
      <c r="BM100" s="116"/>
      <c r="BN100" s="116"/>
      <c r="BO100" s="116"/>
      <c r="BP100" s="116"/>
      <c r="BQ100" s="116"/>
      <c r="BR100" s="116"/>
      <c r="BS100" s="116"/>
      <c r="BT100" s="116"/>
      <c r="BU100" s="116"/>
      <c r="BV100" s="116"/>
      <c r="BW100" s="116"/>
      <c r="BX100" s="116"/>
      <c r="BY100" s="116"/>
      <c r="BZ100" s="116"/>
      <c r="CA100" s="116"/>
      <c r="CB100" s="116"/>
      <c r="CC100" s="116"/>
      <c r="CD100" s="116"/>
      <c r="CE100" s="116"/>
      <c r="CF100" s="116"/>
      <c r="CG100" s="116"/>
      <c r="CH100" s="116"/>
      <c r="CI100" s="116"/>
      <c r="CJ100" s="116"/>
      <c r="CK100" s="116"/>
      <c r="CL100" s="116"/>
      <c r="CM100" s="116"/>
      <c r="CN100" s="116"/>
      <c r="CO100" s="116"/>
      <c r="CP100" s="116"/>
      <c r="CQ100" s="116"/>
      <c r="CR100" s="116"/>
      <c r="CS100" s="116"/>
      <c r="CT100" s="116"/>
      <c r="CU100" s="116"/>
      <c r="CV100" s="116"/>
      <c r="CW100" s="116"/>
      <c r="CX100" s="116"/>
      <c r="CY100" s="116"/>
      <c r="CZ100" s="116"/>
    </row>
    <row r="101" spans="1:104" hidden="1" x14ac:dyDescent="0.25">
      <c r="A101" s="4"/>
      <c r="B101" s="5"/>
      <c r="C101" s="193"/>
      <c r="D101" s="35"/>
      <c r="E101" s="35"/>
      <c r="F101" s="35"/>
      <c r="G101" s="35"/>
      <c r="H101" s="35"/>
      <c r="I101" s="35"/>
      <c r="J101" s="35"/>
      <c r="R101" s="116"/>
      <c r="S101" s="116"/>
      <c r="T101" s="116"/>
      <c r="U101" s="116"/>
      <c r="V101" s="116"/>
      <c r="W101" s="116"/>
      <c r="X101" s="116"/>
      <c r="Y101" s="116"/>
      <c r="Z101" s="116"/>
      <c r="AA101" s="116"/>
      <c r="AB101" s="116"/>
      <c r="AC101" s="116"/>
      <c r="AD101" s="116"/>
      <c r="AE101" s="116"/>
      <c r="AF101" s="116"/>
      <c r="AG101" s="116"/>
      <c r="AH101" s="116"/>
      <c r="AI101" s="116"/>
      <c r="AJ101" s="116"/>
      <c r="AK101" s="116"/>
      <c r="AL101" s="116"/>
      <c r="AM101" s="116"/>
      <c r="AN101" s="116"/>
      <c r="AO101" s="116"/>
      <c r="AP101" s="116"/>
      <c r="AQ101" s="116"/>
      <c r="AR101" s="116"/>
      <c r="AS101" s="116"/>
      <c r="AT101" s="116"/>
      <c r="AU101" s="116"/>
      <c r="AV101" s="116"/>
      <c r="AW101" s="116"/>
      <c r="AX101" s="116"/>
      <c r="AY101" s="116"/>
      <c r="AZ101" s="116"/>
      <c r="BA101" s="116"/>
      <c r="BB101" s="116"/>
      <c r="BC101" s="116"/>
      <c r="BD101" s="116"/>
      <c r="BE101" s="116"/>
      <c r="BF101" s="116"/>
      <c r="BG101" s="116"/>
      <c r="BH101" s="116"/>
      <c r="BI101" s="116"/>
      <c r="BJ101" s="116"/>
      <c r="BK101" s="116"/>
      <c r="BL101" s="116"/>
      <c r="BM101" s="116"/>
      <c r="BN101" s="116"/>
      <c r="BO101" s="116"/>
      <c r="BP101" s="116"/>
      <c r="BQ101" s="116"/>
      <c r="BR101" s="116"/>
      <c r="BS101" s="116"/>
      <c r="BT101" s="116"/>
      <c r="BU101" s="116"/>
      <c r="BV101" s="116"/>
      <c r="BW101" s="116"/>
      <c r="BX101" s="116"/>
      <c r="BY101" s="116"/>
      <c r="BZ101" s="116"/>
      <c r="CA101" s="116"/>
      <c r="CB101" s="116"/>
      <c r="CC101" s="116"/>
      <c r="CD101" s="116"/>
      <c r="CE101" s="116"/>
      <c r="CF101" s="116"/>
      <c r="CG101" s="116"/>
      <c r="CH101" s="116"/>
      <c r="CI101" s="116"/>
      <c r="CJ101" s="116"/>
      <c r="CK101" s="116"/>
      <c r="CL101" s="116"/>
      <c r="CM101" s="116"/>
      <c r="CN101" s="116"/>
      <c r="CO101" s="116"/>
      <c r="CP101" s="116"/>
      <c r="CQ101" s="116"/>
      <c r="CR101" s="116"/>
      <c r="CS101" s="116"/>
      <c r="CT101" s="116"/>
      <c r="CU101" s="116"/>
      <c r="CV101" s="116"/>
      <c r="CW101" s="116"/>
      <c r="CX101" s="116"/>
      <c r="CY101" s="116"/>
      <c r="CZ101" s="116"/>
    </row>
    <row r="102" spans="1:104" hidden="1" x14ac:dyDescent="0.25">
      <c r="A102" s="4"/>
      <c r="B102" s="5"/>
      <c r="C102" s="193"/>
      <c r="D102" s="35"/>
      <c r="E102" s="35"/>
      <c r="F102" s="35"/>
      <c r="G102" s="35"/>
      <c r="H102" s="35"/>
      <c r="I102" s="35"/>
      <c r="J102" s="35"/>
      <c r="R102" s="116"/>
      <c r="S102" s="116"/>
      <c r="T102" s="116"/>
      <c r="U102" s="116"/>
      <c r="V102" s="116"/>
      <c r="W102" s="116"/>
      <c r="X102" s="116"/>
      <c r="Y102" s="116"/>
      <c r="Z102" s="116"/>
      <c r="AA102" s="116"/>
      <c r="AB102" s="116"/>
      <c r="AC102" s="116"/>
      <c r="AD102" s="116"/>
      <c r="AE102" s="116"/>
      <c r="AF102" s="116"/>
      <c r="AG102" s="116"/>
      <c r="AH102" s="116"/>
      <c r="AI102" s="116"/>
      <c r="AJ102" s="116"/>
      <c r="AK102" s="116"/>
      <c r="AL102" s="116"/>
      <c r="AM102" s="116"/>
      <c r="AN102" s="116"/>
      <c r="AO102" s="116"/>
      <c r="AP102" s="116"/>
      <c r="AQ102" s="116"/>
      <c r="AR102" s="116"/>
      <c r="AS102" s="116"/>
      <c r="AT102" s="116"/>
      <c r="AU102" s="116"/>
      <c r="AV102" s="116"/>
      <c r="AW102" s="116"/>
      <c r="AX102" s="116"/>
      <c r="AY102" s="116"/>
      <c r="AZ102" s="116"/>
      <c r="BA102" s="116"/>
      <c r="BB102" s="116"/>
      <c r="BC102" s="116"/>
      <c r="BD102" s="116"/>
      <c r="BE102" s="116"/>
      <c r="BF102" s="116"/>
      <c r="BG102" s="116"/>
      <c r="BH102" s="116"/>
      <c r="BI102" s="116"/>
      <c r="BJ102" s="116"/>
      <c r="BK102" s="116"/>
      <c r="BL102" s="116"/>
      <c r="BM102" s="116"/>
      <c r="BN102" s="116"/>
      <c r="BO102" s="116"/>
      <c r="BP102" s="116"/>
      <c r="BQ102" s="116"/>
      <c r="BR102" s="116"/>
      <c r="BS102" s="116"/>
      <c r="BT102" s="116"/>
      <c r="BU102" s="116"/>
      <c r="BV102" s="116"/>
      <c r="BW102" s="116"/>
      <c r="BX102" s="116"/>
      <c r="BY102" s="116"/>
      <c r="BZ102" s="116"/>
      <c r="CA102" s="116"/>
      <c r="CB102" s="116"/>
      <c r="CC102" s="116"/>
      <c r="CD102" s="116"/>
      <c r="CE102" s="116"/>
      <c r="CF102" s="116"/>
      <c r="CG102" s="116"/>
      <c r="CH102" s="116"/>
      <c r="CI102" s="116"/>
      <c r="CJ102" s="116"/>
      <c r="CK102" s="116"/>
      <c r="CL102" s="116"/>
      <c r="CM102" s="116"/>
      <c r="CN102" s="116"/>
      <c r="CO102" s="116"/>
      <c r="CP102" s="116"/>
      <c r="CQ102" s="116"/>
      <c r="CR102" s="116"/>
      <c r="CS102" s="116"/>
      <c r="CT102" s="116"/>
      <c r="CU102" s="116"/>
      <c r="CV102" s="116"/>
      <c r="CW102" s="116"/>
      <c r="CX102" s="116"/>
      <c r="CY102" s="116"/>
      <c r="CZ102" s="116"/>
    </row>
    <row r="103" spans="1:104" hidden="1" x14ac:dyDescent="0.25">
      <c r="A103" s="2"/>
      <c r="B103" s="9"/>
      <c r="C103" s="189"/>
      <c r="D103" s="36"/>
      <c r="E103" s="36"/>
      <c r="F103" s="36"/>
      <c r="G103" s="36"/>
      <c r="H103" s="36"/>
      <c r="I103" s="36"/>
      <c r="J103" s="36"/>
      <c r="R103" s="116"/>
      <c r="S103" s="116"/>
      <c r="T103" s="116"/>
      <c r="U103" s="116"/>
      <c r="V103" s="116"/>
      <c r="W103" s="116"/>
      <c r="X103" s="116"/>
      <c r="Y103" s="116"/>
      <c r="Z103" s="116"/>
      <c r="AA103" s="116"/>
      <c r="AB103" s="116"/>
      <c r="AC103" s="116"/>
      <c r="AD103" s="116"/>
      <c r="AE103" s="116"/>
      <c r="AF103" s="116"/>
      <c r="AG103" s="116"/>
      <c r="AH103" s="116"/>
      <c r="AI103" s="116"/>
      <c r="AJ103" s="116"/>
      <c r="AK103" s="116"/>
      <c r="AL103" s="116"/>
      <c r="AM103" s="116"/>
      <c r="AN103" s="116"/>
      <c r="AO103" s="116"/>
      <c r="AP103" s="116"/>
      <c r="AQ103" s="116"/>
      <c r="AR103" s="116"/>
      <c r="AS103" s="116"/>
      <c r="AT103" s="116"/>
      <c r="AU103" s="116"/>
      <c r="AV103" s="116"/>
      <c r="AW103" s="116"/>
      <c r="AX103" s="116"/>
      <c r="AY103" s="116"/>
      <c r="AZ103" s="116"/>
      <c r="BA103" s="116"/>
      <c r="BB103" s="116"/>
      <c r="BC103" s="116"/>
      <c r="BD103" s="116"/>
      <c r="BE103" s="116"/>
      <c r="BF103" s="116"/>
      <c r="BG103" s="116"/>
      <c r="BH103" s="116"/>
      <c r="BI103" s="116"/>
      <c r="BJ103" s="116"/>
      <c r="BK103" s="116"/>
      <c r="BL103" s="116"/>
      <c r="BM103" s="116"/>
      <c r="BN103" s="116"/>
      <c r="BO103" s="116"/>
      <c r="BP103" s="116"/>
      <c r="BQ103" s="116"/>
      <c r="BR103" s="116"/>
      <c r="BS103" s="116"/>
      <c r="BT103" s="116"/>
      <c r="BU103" s="116"/>
      <c r="BV103" s="116"/>
      <c r="BW103" s="116"/>
      <c r="BX103" s="116"/>
      <c r="BY103" s="116"/>
      <c r="BZ103" s="116"/>
      <c r="CA103" s="116"/>
      <c r="CB103" s="116"/>
      <c r="CC103" s="116"/>
      <c r="CD103" s="116"/>
      <c r="CE103" s="116"/>
      <c r="CF103" s="116"/>
      <c r="CG103" s="116"/>
      <c r="CH103" s="116"/>
      <c r="CI103" s="116"/>
      <c r="CJ103" s="116"/>
      <c r="CK103" s="116"/>
      <c r="CL103" s="116"/>
      <c r="CM103" s="116"/>
      <c r="CN103" s="116"/>
      <c r="CO103" s="116"/>
      <c r="CP103" s="116"/>
      <c r="CQ103" s="116"/>
      <c r="CR103" s="116"/>
      <c r="CS103" s="116"/>
      <c r="CT103" s="116"/>
      <c r="CU103" s="116"/>
      <c r="CV103" s="116"/>
      <c r="CW103" s="116"/>
      <c r="CX103" s="116"/>
      <c r="CY103" s="116"/>
      <c r="CZ103" s="116"/>
    </row>
    <row r="104" spans="1:104" hidden="1" x14ac:dyDescent="0.25">
      <c r="A104" s="2"/>
      <c r="B104" s="9"/>
      <c r="C104" s="189"/>
      <c r="D104" s="37"/>
      <c r="E104" s="37"/>
      <c r="F104" s="37"/>
      <c r="G104" s="37"/>
      <c r="H104" s="37"/>
      <c r="I104" s="37"/>
      <c r="J104" s="37"/>
      <c r="R104" s="116"/>
      <c r="S104" s="116"/>
      <c r="T104" s="116"/>
      <c r="U104" s="116"/>
      <c r="V104" s="116"/>
      <c r="W104" s="116"/>
      <c r="X104" s="116"/>
      <c r="Y104" s="116"/>
      <c r="Z104" s="116"/>
      <c r="AA104" s="116"/>
      <c r="AB104" s="116"/>
      <c r="AC104" s="116"/>
      <c r="AD104" s="116"/>
      <c r="AE104" s="116"/>
      <c r="AF104" s="116"/>
      <c r="AG104" s="116"/>
      <c r="AH104" s="116"/>
      <c r="AI104" s="116"/>
      <c r="AJ104" s="116"/>
      <c r="AK104" s="116"/>
      <c r="AL104" s="116"/>
      <c r="AM104" s="116"/>
      <c r="AN104" s="116"/>
      <c r="AO104" s="116"/>
      <c r="AP104" s="116"/>
      <c r="AQ104" s="116"/>
      <c r="AR104" s="116"/>
      <c r="AS104" s="116"/>
      <c r="AT104" s="116"/>
      <c r="AU104" s="116"/>
      <c r="AV104" s="116"/>
      <c r="AW104" s="116"/>
      <c r="AX104" s="116"/>
      <c r="AY104" s="116"/>
      <c r="AZ104" s="116"/>
      <c r="BA104" s="116"/>
      <c r="BB104" s="116"/>
      <c r="BC104" s="116"/>
      <c r="BD104" s="116"/>
      <c r="BE104" s="116"/>
      <c r="BF104" s="116"/>
      <c r="BG104" s="116"/>
      <c r="BH104" s="116"/>
      <c r="BI104" s="116"/>
      <c r="BJ104" s="116"/>
      <c r="BK104" s="116"/>
      <c r="BL104" s="116"/>
      <c r="BM104" s="116"/>
      <c r="BN104" s="116"/>
      <c r="BO104" s="116"/>
      <c r="BP104" s="116"/>
      <c r="BQ104" s="116"/>
      <c r="BR104" s="116"/>
      <c r="BS104" s="116"/>
      <c r="BT104" s="116"/>
      <c r="BU104" s="116"/>
      <c r="BV104" s="116"/>
      <c r="BW104" s="116"/>
      <c r="BX104" s="116"/>
      <c r="BY104" s="116"/>
      <c r="BZ104" s="116"/>
      <c r="CA104" s="116"/>
      <c r="CB104" s="116"/>
      <c r="CC104" s="116"/>
      <c r="CD104" s="116"/>
      <c r="CE104" s="116"/>
      <c r="CF104" s="116"/>
      <c r="CG104" s="116"/>
      <c r="CH104" s="116"/>
      <c r="CI104" s="116"/>
      <c r="CJ104" s="116"/>
      <c r="CK104" s="116"/>
      <c r="CL104" s="116"/>
      <c r="CM104" s="116"/>
      <c r="CN104" s="116"/>
      <c r="CO104" s="116"/>
      <c r="CP104" s="116"/>
      <c r="CQ104" s="116"/>
      <c r="CR104" s="116"/>
      <c r="CS104" s="116"/>
      <c r="CT104" s="116"/>
      <c r="CU104" s="116"/>
      <c r="CV104" s="116"/>
      <c r="CW104" s="116"/>
      <c r="CX104" s="116"/>
      <c r="CY104" s="116"/>
      <c r="CZ104" s="116"/>
    </row>
    <row r="105" spans="1:104" s="25" customFormat="1" hidden="1" x14ac:dyDescent="0.25">
      <c r="A105" s="18"/>
      <c r="B105" s="38"/>
      <c r="C105" s="185"/>
      <c r="D105" s="34"/>
      <c r="E105" s="34"/>
      <c r="F105" s="34"/>
      <c r="G105" s="34"/>
      <c r="H105" s="34"/>
      <c r="I105" s="34"/>
      <c r="J105" s="34"/>
      <c r="K105"/>
      <c r="L105"/>
      <c r="M105"/>
      <c r="N105"/>
      <c r="O105"/>
      <c r="P105"/>
      <c r="Q105"/>
      <c r="R105" s="116"/>
      <c r="S105" s="116"/>
      <c r="T105" s="116"/>
      <c r="U105" s="116"/>
      <c r="V105" s="116"/>
      <c r="W105" s="116"/>
      <c r="X105" s="116"/>
      <c r="Y105" s="116"/>
      <c r="Z105" s="116"/>
      <c r="AA105" s="116"/>
      <c r="AB105" s="116"/>
      <c r="AC105" s="116"/>
      <c r="AD105" s="116"/>
      <c r="AE105" s="116"/>
      <c r="AF105" s="116"/>
      <c r="AG105" s="116"/>
      <c r="AH105" s="116"/>
      <c r="AI105" s="116"/>
      <c r="AJ105" s="116"/>
      <c r="AK105" s="116"/>
      <c r="AL105" s="116"/>
      <c r="AM105" s="116"/>
      <c r="AN105" s="116"/>
      <c r="AO105" s="116"/>
      <c r="AP105" s="116"/>
      <c r="AQ105" s="116"/>
      <c r="AR105" s="116"/>
      <c r="AS105" s="116"/>
      <c r="AT105" s="116"/>
      <c r="AU105" s="116"/>
      <c r="AV105" s="116"/>
      <c r="AW105" s="116"/>
      <c r="AX105" s="116"/>
      <c r="AY105" s="116"/>
      <c r="AZ105" s="116"/>
      <c r="BA105" s="116"/>
      <c r="BB105" s="116"/>
      <c r="BC105" s="116"/>
      <c r="BD105" s="116"/>
      <c r="BE105" s="116"/>
      <c r="BF105" s="116"/>
      <c r="BG105" s="116"/>
      <c r="BH105" s="116"/>
      <c r="BI105" s="116"/>
      <c r="BJ105" s="116"/>
      <c r="BK105" s="116"/>
      <c r="BL105" s="116"/>
      <c r="BM105" s="116"/>
      <c r="BN105" s="116"/>
      <c r="BO105" s="116"/>
      <c r="BP105" s="116"/>
      <c r="BQ105" s="116"/>
      <c r="BR105" s="116"/>
      <c r="BS105" s="116"/>
      <c r="BT105" s="116"/>
      <c r="BU105" s="116"/>
      <c r="BV105" s="116"/>
      <c r="BW105" s="116"/>
      <c r="BX105" s="116"/>
      <c r="BY105" s="116"/>
      <c r="BZ105" s="116"/>
      <c r="CA105" s="116"/>
      <c r="CB105" s="116"/>
      <c r="CC105" s="116"/>
      <c r="CD105" s="116"/>
      <c r="CE105" s="116"/>
      <c r="CF105" s="116"/>
      <c r="CG105" s="116"/>
      <c r="CH105" s="116"/>
      <c r="CI105" s="116"/>
      <c r="CJ105" s="116"/>
      <c r="CK105" s="116"/>
      <c r="CL105" s="116"/>
      <c r="CM105" s="116"/>
      <c r="CN105" s="116"/>
      <c r="CO105" s="116"/>
      <c r="CP105" s="116"/>
      <c r="CQ105" s="116"/>
      <c r="CR105" s="116"/>
      <c r="CS105" s="116"/>
      <c r="CT105" s="116"/>
      <c r="CU105" s="116"/>
      <c r="CV105" s="116"/>
      <c r="CW105" s="116"/>
      <c r="CX105" s="116"/>
      <c r="CY105" s="116"/>
      <c r="CZ105" s="116"/>
    </row>
    <row r="106" spans="1:104" hidden="1" x14ac:dyDescent="0.25">
      <c r="A106" s="2"/>
      <c r="B106" s="9"/>
      <c r="C106" s="189"/>
      <c r="D106" s="34"/>
      <c r="E106" s="34"/>
      <c r="F106" s="34"/>
      <c r="G106" s="34"/>
      <c r="H106" s="34"/>
      <c r="I106" s="34"/>
      <c r="J106" s="34"/>
      <c r="R106" s="116"/>
      <c r="S106" s="116"/>
      <c r="T106" s="116"/>
      <c r="U106" s="116"/>
      <c r="V106" s="116"/>
      <c r="W106" s="116"/>
      <c r="X106" s="116"/>
      <c r="Y106" s="116"/>
      <c r="Z106" s="116"/>
      <c r="AA106" s="116"/>
      <c r="AB106" s="116"/>
      <c r="AC106" s="116"/>
      <c r="AD106" s="116"/>
      <c r="AE106" s="116"/>
      <c r="AF106" s="116"/>
      <c r="AG106" s="116"/>
      <c r="AH106" s="116"/>
      <c r="AI106" s="116"/>
      <c r="AJ106" s="116"/>
      <c r="AK106" s="116"/>
      <c r="AL106" s="116"/>
      <c r="AM106" s="116"/>
      <c r="AN106" s="116"/>
      <c r="AO106" s="116"/>
      <c r="AP106" s="116"/>
      <c r="AQ106" s="116"/>
      <c r="AR106" s="116"/>
      <c r="AS106" s="116"/>
      <c r="AT106" s="116"/>
      <c r="AU106" s="116"/>
      <c r="AV106" s="116"/>
      <c r="AW106" s="116"/>
      <c r="AX106" s="116"/>
      <c r="AY106" s="116"/>
      <c r="AZ106" s="116"/>
      <c r="BA106" s="116"/>
      <c r="BB106" s="116"/>
      <c r="BC106" s="116"/>
      <c r="BD106" s="116"/>
      <c r="BE106" s="116"/>
      <c r="BF106" s="116"/>
      <c r="BG106" s="116"/>
      <c r="BH106" s="116"/>
      <c r="BI106" s="116"/>
      <c r="BJ106" s="116"/>
      <c r="BK106" s="116"/>
      <c r="BL106" s="116"/>
      <c r="BM106" s="116"/>
      <c r="BN106" s="116"/>
      <c r="BO106" s="116"/>
      <c r="BP106" s="116"/>
      <c r="BQ106" s="116"/>
      <c r="BR106" s="116"/>
      <c r="BS106" s="116"/>
      <c r="BT106" s="116"/>
      <c r="BU106" s="116"/>
      <c r="BV106" s="116"/>
      <c r="BW106" s="116"/>
      <c r="BX106" s="116"/>
      <c r="BY106" s="116"/>
      <c r="BZ106" s="116"/>
      <c r="CA106" s="116"/>
      <c r="CB106" s="116"/>
      <c r="CC106" s="116"/>
      <c r="CD106" s="116"/>
      <c r="CE106" s="116"/>
      <c r="CF106" s="116"/>
      <c r="CG106" s="116"/>
      <c r="CH106" s="116"/>
      <c r="CI106" s="116"/>
      <c r="CJ106" s="116"/>
      <c r="CK106" s="116"/>
      <c r="CL106" s="116"/>
      <c r="CM106" s="116"/>
      <c r="CN106" s="116"/>
      <c r="CO106" s="116"/>
      <c r="CP106" s="116"/>
      <c r="CQ106" s="116"/>
      <c r="CR106" s="116"/>
      <c r="CS106" s="116"/>
      <c r="CT106" s="116"/>
      <c r="CU106" s="116"/>
      <c r="CV106" s="116"/>
      <c r="CW106" s="116"/>
      <c r="CX106" s="116"/>
      <c r="CY106" s="116"/>
      <c r="CZ106" s="116"/>
    </row>
    <row r="107" spans="1:104" hidden="1" x14ac:dyDescent="0.25">
      <c r="A107" s="4"/>
      <c r="B107" s="5"/>
      <c r="C107" s="193"/>
      <c r="D107" s="35"/>
      <c r="E107" s="35"/>
      <c r="F107" s="35"/>
      <c r="G107" s="35"/>
      <c r="H107" s="35"/>
      <c r="I107" s="35"/>
      <c r="J107" s="35"/>
      <c r="R107" s="116"/>
      <c r="S107" s="116"/>
      <c r="T107" s="116"/>
      <c r="U107" s="116"/>
      <c r="V107" s="116"/>
      <c r="W107" s="116"/>
      <c r="X107" s="116"/>
      <c r="Y107" s="116"/>
      <c r="Z107" s="116"/>
      <c r="AA107" s="116"/>
      <c r="AB107" s="116"/>
      <c r="AC107" s="116"/>
      <c r="AD107" s="116"/>
      <c r="AE107" s="116"/>
      <c r="AF107" s="116"/>
      <c r="AG107" s="116"/>
      <c r="AH107" s="116"/>
      <c r="AI107" s="116"/>
      <c r="AJ107" s="116"/>
      <c r="AK107" s="116"/>
      <c r="AL107" s="116"/>
      <c r="AM107" s="116"/>
      <c r="AN107" s="116"/>
      <c r="AO107" s="116"/>
      <c r="AP107" s="116"/>
      <c r="AQ107" s="116"/>
      <c r="AR107" s="116"/>
      <c r="AS107" s="116"/>
      <c r="AT107" s="116"/>
      <c r="AU107" s="116"/>
      <c r="AV107" s="116"/>
      <c r="AW107" s="116"/>
      <c r="AX107" s="116"/>
      <c r="AY107" s="116"/>
      <c r="AZ107" s="116"/>
      <c r="BA107" s="116"/>
      <c r="BB107" s="116"/>
      <c r="BC107" s="116"/>
      <c r="BD107" s="116"/>
      <c r="BE107" s="116"/>
      <c r="BF107" s="116"/>
      <c r="BG107" s="116"/>
      <c r="BH107" s="116"/>
      <c r="BI107" s="116"/>
      <c r="BJ107" s="116"/>
      <c r="BK107" s="116"/>
      <c r="BL107" s="116"/>
      <c r="BM107" s="116"/>
      <c r="BN107" s="116"/>
      <c r="BO107" s="116"/>
      <c r="BP107" s="116"/>
      <c r="BQ107" s="116"/>
      <c r="BR107" s="116"/>
      <c r="BS107" s="116"/>
      <c r="BT107" s="116"/>
      <c r="BU107" s="116"/>
      <c r="BV107" s="116"/>
      <c r="BW107" s="116"/>
      <c r="BX107" s="116"/>
      <c r="BY107" s="116"/>
      <c r="BZ107" s="116"/>
      <c r="CA107" s="116"/>
      <c r="CB107" s="116"/>
      <c r="CC107" s="116"/>
      <c r="CD107" s="116"/>
      <c r="CE107" s="116"/>
      <c r="CF107" s="116"/>
      <c r="CG107" s="116"/>
      <c r="CH107" s="116"/>
      <c r="CI107" s="116"/>
      <c r="CJ107" s="116"/>
      <c r="CK107" s="116"/>
      <c r="CL107" s="116"/>
      <c r="CM107" s="116"/>
      <c r="CN107" s="116"/>
      <c r="CO107" s="116"/>
      <c r="CP107" s="116"/>
      <c r="CQ107" s="116"/>
      <c r="CR107" s="116"/>
      <c r="CS107" s="116"/>
      <c r="CT107" s="116"/>
      <c r="CU107" s="116"/>
      <c r="CV107" s="116"/>
      <c r="CW107" s="116"/>
      <c r="CX107" s="116"/>
      <c r="CY107" s="116"/>
      <c r="CZ107" s="116"/>
    </row>
    <row r="108" spans="1:104" hidden="1" x14ac:dyDescent="0.25">
      <c r="D108" s="29"/>
      <c r="R108" s="116"/>
      <c r="S108" s="116"/>
      <c r="T108" s="116"/>
      <c r="U108" s="116"/>
      <c r="V108" s="116"/>
      <c r="W108" s="116"/>
      <c r="X108" s="116"/>
      <c r="Y108" s="116"/>
      <c r="Z108" s="116"/>
      <c r="AA108" s="116"/>
      <c r="AB108" s="116"/>
      <c r="AC108" s="116"/>
      <c r="AD108" s="116"/>
      <c r="AE108" s="116"/>
      <c r="AF108" s="116"/>
      <c r="AG108" s="116"/>
      <c r="AH108" s="116"/>
      <c r="AI108" s="116"/>
      <c r="AJ108" s="116"/>
      <c r="AK108" s="116"/>
      <c r="AL108" s="116"/>
      <c r="AM108" s="116"/>
      <c r="AN108" s="116"/>
      <c r="AO108" s="116"/>
      <c r="AP108" s="116"/>
      <c r="AQ108" s="116"/>
      <c r="AR108" s="116"/>
      <c r="AS108" s="116"/>
      <c r="AT108" s="116"/>
      <c r="AU108" s="116"/>
      <c r="AV108" s="116"/>
      <c r="AW108" s="116"/>
      <c r="AX108" s="116"/>
      <c r="AY108" s="116"/>
      <c r="AZ108" s="116"/>
      <c r="BA108" s="116"/>
      <c r="BB108" s="116"/>
      <c r="BC108" s="116"/>
      <c r="BD108" s="116"/>
      <c r="BE108" s="116"/>
      <c r="BF108" s="116"/>
      <c r="BG108" s="116"/>
      <c r="BH108" s="116"/>
      <c r="BI108" s="116"/>
      <c r="BJ108" s="116"/>
      <c r="BK108" s="116"/>
      <c r="BL108" s="116"/>
      <c r="BM108" s="116"/>
      <c r="BN108" s="116"/>
      <c r="BO108" s="116"/>
      <c r="BP108" s="116"/>
      <c r="BQ108" s="116"/>
      <c r="BR108" s="116"/>
      <c r="BS108" s="116"/>
      <c r="BT108" s="116"/>
      <c r="BU108" s="116"/>
      <c r="BV108" s="116"/>
      <c r="BW108" s="116"/>
      <c r="BX108" s="116"/>
      <c r="BY108" s="116"/>
      <c r="BZ108" s="116"/>
      <c r="CA108" s="116"/>
      <c r="CB108" s="116"/>
      <c r="CC108" s="116"/>
      <c r="CD108" s="116"/>
      <c r="CE108" s="116"/>
      <c r="CF108" s="116"/>
      <c r="CG108" s="116"/>
      <c r="CH108" s="116"/>
      <c r="CI108" s="116"/>
      <c r="CJ108" s="116"/>
      <c r="CK108" s="116"/>
      <c r="CL108" s="116"/>
      <c r="CM108" s="116"/>
      <c r="CN108" s="116"/>
      <c r="CO108" s="116"/>
      <c r="CP108" s="116"/>
      <c r="CQ108" s="116"/>
      <c r="CR108" s="116"/>
      <c r="CS108" s="116"/>
      <c r="CT108" s="116"/>
      <c r="CU108" s="116"/>
      <c r="CV108" s="116"/>
      <c r="CW108" s="116"/>
      <c r="CX108" s="116"/>
      <c r="CY108" s="116"/>
      <c r="CZ108" s="116"/>
    </row>
    <row r="109" spans="1:104" x14ac:dyDescent="0.25">
      <c r="D109" s="160"/>
      <c r="E109" s="160"/>
      <c r="F109" s="160"/>
      <c r="G109" s="160"/>
      <c r="H109" s="160"/>
      <c r="I109" s="160"/>
      <c r="J109" s="160"/>
      <c r="R109" s="116"/>
      <c r="S109" s="116"/>
      <c r="T109" s="116"/>
      <c r="U109" s="116"/>
      <c r="V109" s="116"/>
      <c r="W109" s="116"/>
      <c r="X109" s="116"/>
      <c r="Y109" s="116"/>
      <c r="Z109" s="116"/>
      <c r="AA109" s="116"/>
      <c r="AB109" s="116"/>
      <c r="AC109" s="116"/>
      <c r="AD109" s="116"/>
      <c r="AE109" s="116"/>
      <c r="AF109" s="116"/>
      <c r="AG109" s="116"/>
      <c r="AH109" s="116"/>
      <c r="AI109" s="116"/>
      <c r="AJ109" s="116"/>
      <c r="AK109" s="116"/>
      <c r="AL109" s="116"/>
      <c r="AM109" s="116"/>
      <c r="AN109" s="116"/>
      <c r="AO109" s="116"/>
      <c r="AP109" s="116"/>
      <c r="AQ109" s="116"/>
      <c r="AR109" s="116"/>
      <c r="AS109" s="116"/>
      <c r="AT109" s="116"/>
      <c r="AU109" s="116"/>
      <c r="AV109" s="116"/>
      <c r="AW109" s="116"/>
      <c r="AX109" s="116"/>
      <c r="AY109" s="116"/>
      <c r="AZ109" s="116"/>
      <c r="BA109" s="116"/>
      <c r="BB109" s="116"/>
      <c r="BC109" s="116"/>
      <c r="BD109" s="116"/>
      <c r="BE109" s="116"/>
      <c r="BF109" s="116"/>
      <c r="BG109" s="116"/>
      <c r="BH109" s="116"/>
      <c r="BI109" s="116"/>
      <c r="BJ109" s="116"/>
      <c r="BK109" s="116"/>
      <c r="BL109" s="116"/>
      <c r="BM109" s="116"/>
      <c r="BN109" s="116"/>
      <c r="BO109" s="116"/>
      <c r="BP109" s="116"/>
      <c r="BQ109" s="116"/>
      <c r="BR109" s="116"/>
      <c r="BS109" s="116"/>
      <c r="BT109" s="116"/>
      <c r="BU109" s="116"/>
      <c r="BV109" s="116"/>
      <c r="BW109" s="116"/>
      <c r="BX109" s="116"/>
      <c r="BY109" s="116"/>
      <c r="BZ109" s="116"/>
      <c r="CA109" s="116"/>
      <c r="CB109" s="116"/>
      <c r="CC109" s="116"/>
      <c r="CD109" s="116"/>
      <c r="CE109" s="116"/>
      <c r="CF109" s="116"/>
      <c r="CG109" s="116"/>
      <c r="CH109" s="116"/>
      <c r="CI109" s="116"/>
      <c r="CJ109" s="116"/>
      <c r="CK109" s="116"/>
      <c r="CL109" s="116"/>
      <c r="CM109" s="116"/>
      <c r="CN109" s="116"/>
      <c r="CO109" s="116"/>
      <c r="CP109" s="116"/>
      <c r="CQ109" s="116"/>
      <c r="CR109" s="116"/>
      <c r="CS109" s="116"/>
      <c r="CT109" s="116"/>
      <c r="CU109" s="116"/>
      <c r="CV109" s="116"/>
      <c r="CW109" s="116"/>
      <c r="CX109" s="116"/>
      <c r="CY109" s="116"/>
      <c r="CZ109" s="116"/>
    </row>
    <row r="110" spans="1:104" x14ac:dyDescent="0.25">
      <c r="A110" s="10" t="s">
        <v>115</v>
      </c>
      <c r="D110" s="160">
        <f>Maksuvalmius!D83</f>
        <v>27604.666666666657</v>
      </c>
      <c r="E110" s="160">
        <f>Maksuvalmius!E83</f>
        <v>8271.3333333333285</v>
      </c>
      <c r="F110" s="160">
        <f>Maksuvalmius!F83</f>
        <v>25038.333333333328</v>
      </c>
      <c r="G110" s="160">
        <f>Maksuvalmius!G83</f>
        <v>24287.941666666666</v>
      </c>
      <c r="H110" s="160">
        <f>Maksuvalmius!H83</f>
        <v>37177.243750000009</v>
      </c>
      <c r="I110" s="160">
        <f>Maksuvalmius!I83</f>
        <v>37914.745833333334</v>
      </c>
      <c r="J110" s="160">
        <f>Maksuvalmius!J83</f>
        <v>41110.588194444441</v>
      </c>
      <c r="R110" s="116"/>
      <c r="S110" s="116"/>
      <c r="T110" s="116"/>
      <c r="U110" s="116"/>
      <c r="V110" s="116"/>
      <c r="W110" s="116"/>
      <c r="X110" s="116"/>
      <c r="Y110" s="116"/>
      <c r="Z110" s="116"/>
      <c r="AA110" s="116"/>
      <c r="AB110" s="116"/>
      <c r="AC110" s="116"/>
      <c r="AD110" s="116"/>
      <c r="AE110" s="116"/>
      <c r="AF110" s="116"/>
      <c r="AG110" s="116"/>
      <c r="AH110" s="116"/>
      <c r="AI110" s="116"/>
      <c r="AJ110" s="116"/>
      <c r="AK110" s="116"/>
      <c r="AL110" s="116"/>
      <c r="AM110" s="116"/>
      <c r="AN110" s="116"/>
      <c r="AO110" s="116"/>
      <c r="AP110" s="116"/>
      <c r="AQ110" s="116"/>
      <c r="AR110" s="116"/>
      <c r="AS110" s="116"/>
      <c r="AT110" s="116"/>
      <c r="AU110" s="116"/>
      <c r="AV110" s="116"/>
      <c r="AW110" s="116"/>
      <c r="AX110" s="116"/>
      <c r="AY110" s="116"/>
      <c r="AZ110" s="116"/>
      <c r="BA110" s="116"/>
      <c r="BB110" s="116"/>
      <c r="BC110" s="116"/>
      <c r="BD110" s="116"/>
      <c r="BE110" s="116"/>
      <c r="BF110" s="116"/>
      <c r="BG110" s="116"/>
      <c r="BH110" s="116"/>
      <c r="BI110" s="116"/>
      <c r="BJ110" s="116"/>
      <c r="BK110" s="116"/>
      <c r="BL110" s="116"/>
      <c r="BM110" s="116"/>
      <c r="BN110" s="116"/>
      <c r="BO110" s="116"/>
      <c r="BP110" s="116"/>
      <c r="BQ110" s="116"/>
      <c r="BR110" s="116"/>
      <c r="BS110" s="116"/>
      <c r="BT110" s="116"/>
      <c r="BU110" s="116"/>
      <c r="BV110" s="116"/>
      <c r="BW110" s="116"/>
      <c r="BX110" s="116"/>
      <c r="BY110" s="116"/>
      <c r="BZ110" s="116"/>
      <c r="CA110" s="116"/>
      <c r="CB110" s="116"/>
      <c r="CC110" s="116"/>
      <c r="CD110" s="116"/>
      <c r="CE110" s="116"/>
      <c r="CF110" s="116"/>
      <c r="CG110" s="116"/>
      <c r="CH110" s="116"/>
      <c r="CI110" s="116"/>
      <c r="CJ110" s="116"/>
      <c r="CK110" s="116"/>
      <c r="CL110" s="116"/>
      <c r="CM110" s="116"/>
      <c r="CN110" s="116"/>
      <c r="CO110" s="116"/>
      <c r="CP110" s="116"/>
      <c r="CQ110" s="116"/>
      <c r="CR110" s="116"/>
      <c r="CS110" s="116"/>
      <c r="CT110" s="116"/>
      <c r="CU110" s="116"/>
      <c r="CV110" s="116"/>
      <c r="CW110" s="116"/>
      <c r="CX110" s="116"/>
      <c r="CY110" s="116"/>
      <c r="CZ110" s="116"/>
    </row>
    <row r="111" spans="1:104" x14ac:dyDescent="0.25">
      <c r="A111" s="10" t="s">
        <v>116</v>
      </c>
      <c r="D111" s="251">
        <f>D83-D110</f>
        <v>0</v>
      </c>
      <c r="E111" s="251">
        <f t="shared" ref="E111:J111" si="30">E83-E110</f>
        <v>-3405.5999999999985</v>
      </c>
      <c r="F111" s="251">
        <f t="shared" si="30"/>
        <v>-12589.368000000031</v>
      </c>
      <c r="G111" s="251">
        <f t="shared" si="30"/>
        <v>-16202.369040000034</v>
      </c>
      <c r="H111" s="251">
        <f t="shared" si="30"/>
        <v>-73897.360111200047</v>
      </c>
      <c r="I111" s="251">
        <f t="shared" si="30"/>
        <v>-23756.79291453601</v>
      </c>
      <c r="J111" s="251">
        <f t="shared" si="30"/>
        <v>-27704.816701972093</v>
      </c>
      <c r="R111" s="116"/>
      <c r="S111" s="116"/>
      <c r="T111" s="116"/>
      <c r="U111" s="116"/>
      <c r="V111" s="116"/>
      <c r="W111" s="116"/>
      <c r="X111" s="116"/>
      <c r="Y111" s="116"/>
      <c r="Z111" s="116"/>
      <c r="AA111" s="116"/>
      <c r="AB111" s="116"/>
      <c r="AC111" s="116"/>
      <c r="AD111" s="116"/>
      <c r="AE111" s="116"/>
      <c r="AF111" s="116"/>
      <c r="AG111" s="116"/>
      <c r="AH111" s="116"/>
      <c r="AI111" s="116"/>
      <c r="AJ111" s="116"/>
      <c r="AK111" s="116"/>
      <c r="AL111" s="116"/>
      <c r="AM111" s="116"/>
      <c r="AN111" s="116"/>
      <c r="AO111" s="116"/>
      <c r="AP111" s="116"/>
      <c r="AQ111" s="116"/>
      <c r="AR111" s="116"/>
      <c r="AS111" s="116"/>
      <c r="AT111" s="116"/>
      <c r="AU111" s="116"/>
      <c r="AV111" s="116"/>
      <c r="AW111" s="116"/>
      <c r="AX111" s="116"/>
      <c r="AY111" s="116"/>
      <c r="AZ111" s="116"/>
      <c r="BA111" s="116"/>
      <c r="BB111" s="116"/>
      <c r="BC111" s="116"/>
      <c r="BD111" s="116"/>
      <c r="BE111" s="116"/>
      <c r="BF111" s="116"/>
      <c r="BG111" s="116"/>
      <c r="BH111" s="116"/>
      <c r="BI111" s="116"/>
      <c r="BJ111" s="116"/>
      <c r="BK111" s="116"/>
      <c r="BL111" s="116"/>
      <c r="BM111" s="116"/>
      <c r="BN111" s="116"/>
      <c r="BO111" s="116"/>
      <c r="BP111" s="116"/>
      <c r="BQ111" s="116"/>
      <c r="BR111" s="116"/>
      <c r="BS111" s="116"/>
      <c r="BT111" s="116"/>
      <c r="BU111" s="116"/>
      <c r="BV111" s="116"/>
      <c r="BW111" s="116"/>
      <c r="BX111" s="116"/>
      <c r="BY111" s="116"/>
      <c r="BZ111" s="116"/>
      <c r="CA111" s="116"/>
      <c r="CB111" s="116"/>
      <c r="CC111" s="116"/>
      <c r="CD111" s="116"/>
      <c r="CE111" s="116"/>
      <c r="CF111" s="116"/>
      <c r="CG111" s="116"/>
      <c r="CH111" s="116"/>
      <c r="CI111" s="116"/>
      <c r="CJ111" s="116"/>
      <c r="CK111" s="116"/>
      <c r="CL111" s="116"/>
      <c r="CM111" s="116"/>
      <c r="CN111" s="116"/>
      <c r="CO111" s="116"/>
      <c r="CP111" s="116"/>
      <c r="CQ111" s="116"/>
      <c r="CR111" s="116"/>
      <c r="CS111" s="116"/>
      <c r="CT111" s="116"/>
      <c r="CU111" s="116"/>
      <c r="CV111" s="116"/>
      <c r="CW111" s="116"/>
      <c r="CX111" s="116"/>
      <c r="CY111" s="116"/>
      <c r="CZ111" s="116"/>
    </row>
    <row r="112" spans="1:104" x14ac:dyDescent="0.25">
      <c r="D112" s="29"/>
      <c r="R112" s="116"/>
      <c r="S112" s="116"/>
      <c r="T112" s="116"/>
      <c r="U112" s="116"/>
      <c r="V112" s="116"/>
      <c r="W112" s="116"/>
      <c r="X112" s="116"/>
      <c r="Y112" s="116"/>
      <c r="Z112" s="116"/>
      <c r="AA112" s="116"/>
      <c r="AB112" s="116"/>
      <c r="AC112" s="116"/>
      <c r="AD112" s="116"/>
      <c r="AE112" s="116"/>
      <c r="AF112" s="116"/>
      <c r="AG112" s="116"/>
      <c r="AH112" s="116"/>
      <c r="AI112" s="116"/>
      <c r="AJ112" s="116"/>
      <c r="AK112" s="116"/>
      <c r="AL112" s="116"/>
      <c r="AM112" s="116"/>
      <c r="AN112" s="116"/>
      <c r="AO112" s="116"/>
      <c r="AP112" s="116"/>
      <c r="AQ112" s="116"/>
      <c r="AR112" s="116"/>
      <c r="AS112" s="116"/>
      <c r="AT112" s="116"/>
      <c r="AU112" s="116"/>
      <c r="AV112" s="116"/>
      <c r="AW112" s="116"/>
      <c r="AX112" s="116"/>
      <c r="AY112" s="116"/>
      <c r="AZ112" s="116"/>
      <c r="BA112" s="116"/>
      <c r="BB112" s="116"/>
      <c r="BC112" s="116"/>
      <c r="BD112" s="116"/>
      <c r="BE112" s="116"/>
      <c r="BF112" s="116"/>
      <c r="BG112" s="116"/>
      <c r="BH112" s="116"/>
      <c r="BI112" s="116"/>
      <c r="BJ112" s="116"/>
      <c r="BK112" s="116"/>
      <c r="BL112" s="116"/>
      <c r="BM112" s="116"/>
      <c r="BN112" s="116"/>
      <c r="BO112" s="116"/>
      <c r="BP112" s="116"/>
      <c r="BQ112" s="116"/>
      <c r="BR112" s="116"/>
      <c r="BS112" s="116"/>
      <c r="BT112" s="116"/>
      <c r="BU112" s="116"/>
      <c r="BV112" s="116"/>
      <c r="BW112" s="116"/>
      <c r="BX112" s="116"/>
      <c r="BY112" s="116"/>
      <c r="BZ112" s="116"/>
      <c r="CA112" s="116"/>
      <c r="CB112" s="116"/>
      <c r="CC112" s="116"/>
      <c r="CD112" s="116"/>
      <c r="CE112" s="116"/>
      <c r="CF112" s="116"/>
      <c r="CG112" s="116"/>
      <c r="CH112" s="116"/>
      <c r="CI112" s="116"/>
      <c r="CJ112" s="116"/>
      <c r="CK112" s="116"/>
      <c r="CL112" s="116"/>
      <c r="CM112" s="116"/>
      <c r="CN112" s="116"/>
      <c r="CO112" s="116"/>
      <c r="CP112" s="116"/>
      <c r="CQ112" s="116"/>
      <c r="CR112" s="116"/>
      <c r="CS112" s="116"/>
      <c r="CT112" s="116"/>
      <c r="CU112" s="116"/>
      <c r="CV112" s="116"/>
      <c r="CW112" s="116"/>
      <c r="CX112" s="116"/>
      <c r="CY112" s="116"/>
      <c r="CZ112" s="116"/>
    </row>
    <row r="113" spans="4:104" x14ac:dyDescent="0.25">
      <c r="D113" s="29"/>
      <c r="R113" s="116"/>
      <c r="S113" s="116"/>
      <c r="T113" s="116"/>
      <c r="U113" s="116"/>
      <c r="V113" s="116"/>
      <c r="W113" s="116"/>
      <c r="X113" s="116"/>
      <c r="Y113" s="116"/>
      <c r="Z113" s="116"/>
      <c r="AA113" s="116"/>
      <c r="AB113" s="116"/>
      <c r="AC113" s="116"/>
      <c r="AD113" s="116"/>
      <c r="AE113" s="116"/>
      <c r="AF113" s="116"/>
      <c r="AG113" s="116"/>
      <c r="AH113" s="116"/>
      <c r="AI113" s="116"/>
      <c r="AJ113" s="116"/>
      <c r="AK113" s="116"/>
      <c r="AL113" s="116"/>
      <c r="AM113" s="116"/>
      <c r="AN113" s="116"/>
      <c r="AO113" s="116"/>
      <c r="AP113" s="116"/>
      <c r="AQ113" s="116"/>
      <c r="AR113" s="116"/>
      <c r="AS113" s="116"/>
      <c r="AT113" s="116"/>
      <c r="AU113" s="116"/>
      <c r="AV113" s="116"/>
      <c r="AW113" s="116"/>
      <c r="AX113" s="116"/>
      <c r="AY113" s="116"/>
      <c r="AZ113" s="116"/>
      <c r="BA113" s="116"/>
      <c r="BB113" s="116"/>
      <c r="BC113" s="116"/>
      <c r="BD113" s="116"/>
      <c r="BE113" s="116"/>
      <c r="BF113" s="116"/>
      <c r="BG113" s="116"/>
      <c r="BH113" s="116"/>
      <c r="BI113" s="116"/>
      <c r="BJ113" s="116"/>
      <c r="BK113" s="116"/>
      <c r="BL113" s="116"/>
      <c r="BM113" s="116"/>
      <c r="BN113" s="116"/>
      <c r="BO113" s="116"/>
      <c r="BP113" s="116"/>
      <c r="BQ113" s="116"/>
      <c r="BR113" s="116"/>
      <c r="BS113" s="116"/>
      <c r="BT113" s="116"/>
      <c r="BU113" s="116"/>
      <c r="BV113" s="116"/>
      <c r="BW113" s="116"/>
      <c r="BX113" s="116"/>
      <c r="BY113" s="116"/>
      <c r="BZ113" s="116"/>
      <c r="CA113" s="116"/>
      <c r="CB113" s="116"/>
      <c r="CC113" s="116"/>
      <c r="CD113" s="116"/>
      <c r="CE113" s="116"/>
      <c r="CF113" s="116"/>
      <c r="CG113" s="116"/>
      <c r="CH113" s="116"/>
      <c r="CI113" s="116"/>
      <c r="CJ113" s="116"/>
      <c r="CK113" s="116"/>
      <c r="CL113" s="116"/>
      <c r="CM113" s="116"/>
      <c r="CN113" s="116"/>
      <c r="CO113" s="116"/>
      <c r="CP113" s="116"/>
      <c r="CQ113" s="116"/>
      <c r="CR113" s="116"/>
      <c r="CS113" s="116"/>
      <c r="CT113" s="116"/>
      <c r="CU113" s="116"/>
      <c r="CV113" s="116"/>
      <c r="CW113" s="116"/>
      <c r="CX113" s="116"/>
      <c r="CY113" s="116"/>
      <c r="CZ113" s="116"/>
    </row>
    <row r="114" spans="4:104" x14ac:dyDescent="0.25">
      <c r="D114" s="29"/>
      <c r="R114" s="116"/>
      <c r="S114" s="116"/>
      <c r="T114" s="116"/>
      <c r="U114" s="116"/>
      <c r="V114" s="116"/>
      <c r="W114" s="116"/>
      <c r="X114" s="116"/>
      <c r="Y114" s="116"/>
      <c r="Z114" s="116"/>
      <c r="AA114" s="116"/>
      <c r="AB114" s="116"/>
      <c r="AC114" s="116"/>
      <c r="AD114" s="116"/>
      <c r="AE114" s="116"/>
      <c r="AF114" s="116"/>
      <c r="AG114" s="116"/>
      <c r="AH114" s="116"/>
      <c r="AI114" s="116"/>
      <c r="AJ114" s="116"/>
      <c r="AK114" s="116"/>
      <c r="AL114" s="116"/>
      <c r="AM114" s="116"/>
      <c r="AN114" s="116"/>
      <c r="AO114" s="116"/>
      <c r="AP114" s="116"/>
      <c r="AQ114" s="116"/>
      <c r="AR114" s="116"/>
      <c r="AS114" s="116"/>
      <c r="AT114" s="116"/>
      <c r="AU114" s="116"/>
      <c r="AV114" s="116"/>
      <c r="AW114" s="116"/>
      <c r="AX114" s="116"/>
      <c r="AY114" s="116"/>
      <c r="AZ114" s="116"/>
      <c r="BA114" s="116"/>
      <c r="BB114" s="116"/>
      <c r="BC114" s="116"/>
      <c r="BD114" s="116"/>
      <c r="BE114" s="116"/>
      <c r="BF114" s="116"/>
      <c r="BG114" s="116"/>
      <c r="BH114" s="116"/>
      <c r="BI114" s="116"/>
      <c r="BJ114" s="116"/>
      <c r="BK114" s="116"/>
      <c r="BL114" s="116"/>
      <c r="BM114" s="116"/>
      <c r="BN114" s="116"/>
      <c r="BO114" s="116"/>
      <c r="BP114" s="116"/>
      <c r="BQ114" s="116"/>
      <c r="BR114" s="116"/>
      <c r="BS114" s="116"/>
      <c r="BT114" s="116"/>
      <c r="BU114" s="116"/>
      <c r="BV114" s="116"/>
      <c r="BW114" s="116"/>
      <c r="BX114" s="116"/>
      <c r="BY114" s="116"/>
      <c r="BZ114" s="116"/>
      <c r="CA114" s="116"/>
      <c r="CB114" s="116"/>
      <c r="CC114" s="116"/>
      <c r="CD114" s="116"/>
      <c r="CE114" s="116"/>
      <c r="CF114" s="116"/>
      <c r="CG114" s="116"/>
      <c r="CH114" s="116"/>
      <c r="CI114" s="116"/>
      <c r="CJ114" s="116"/>
      <c r="CK114" s="116"/>
      <c r="CL114" s="116"/>
      <c r="CM114" s="116"/>
      <c r="CN114" s="116"/>
      <c r="CO114" s="116"/>
      <c r="CP114" s="116"/>
      <c r="CQ114" s="116"/>
      <c r="CR114" s="116"/>
      <c r="CS114" s="116"/>
      <c r="CT114" s="116"/>
      <c r="CU114" s="116"/>
      <c r="CV114" s="116"/>
      <c r="CW114" s="116"/>
      <c r="CX114" s="116"/>
      <c r="CY114" s="116"/>
      <c r="CZ114" s="116"/>
    </row>
    <row r="115" spans="4:104" x14ac:dyDescent="0.25">
      <c r="D115" s="29"/>
      <c r="R115" s="116"/>
      <c r="S115" s="116"/>
      <c r="T115" s="116"/>
      <c r="U115" s="116"/>
      <c r="V115" s="116"/>
      <c r="W115" s="116"/>
      <c r="X115" s="116"/>
      <c r="Y115" s="116"/>
      <c r="Z115" s="116"/>
      <c r="AA115" s="116"/>
      <c r="AB115" s="116"/>
      <c r="AC115" s="116"/>
      <c r="AD115" s="116"/>
      <c r="AE115" s="116"/>
      <c r="AF115" s="116"/>
      <c r="AG115" s="116"/>
      <c r="AH115" s="116"/>
      <c r="AI115" s="116"/>
      <c r="AJ115" s="116"/>
      <c r="AK115" s="116"/>
      <c r="AL115" s="116"/>
      <c r="AM115" s="116"/>
      <c r="AN115" s="116"/>
      <c r="AO115" s="116"/>
      <c r="AP115" s="116"/>
      <c r="AQ115" s="116"/>
      <c r="AR115" s="116"/>
      <c r="AS115" s="116"/>
      <c r="AT115" s="116"/>
      <c r="AU115" s="116"/>
      <c r="AV115" s="116"/>
      <c r="AW115" s="116"/>
      <c r="AX115" s="116"/>
      <c r="AY115" s="116"/>
      <c r="AZ115" s="116"/>
      <c r="BA115" s="116"/>
      <c r="BB115" s="116"/>
      <c r="BC115" s="116"/>
      <c r="BD115" s="116"/>
      <c r="BE115" s="116"/>
      <c r="BF115" s="116"/>
      <c r="BG115" s="116"/>
      <c r="BH115" s="116"/>
      <c r="BI115" s="116"/>
      <c r="BJ115" s="116"/>
      <c r="BK115" s="116"/>
      <c r="BL115" s="116"/>
      <c r="BM115" s="116"/>
      <c r="BN115" s="116"/>
      <c r="BO115" s="116"/>
      <c r="BP115" s="116"/>
      <c r="BQ115" s="116"/>
      <c r="BR115" s="116"/>
      <c r="BS115" s="116"/>
      <c r="BT115" s="116"/>
      <c r="BU115" s="116"/>
      <c r="BV115" s="116"/>
      <c r="BW115" s="116"/>
      <c r="BX115" s="116"/>
      <c r="BY115" s="116"/>
      <c r="BZ115" s="116"/>
      <c r="CA115" s="116"/>
      <c r="CB115" s="116"/>
      <c r="CC115" s="116"/>
      <c r="CD115" s="116"/>
      <c r="CE115" s="116"/>
      <c r="CF115" s="116"/>
      <c r="CG115" s="116"/>
      <c r="CH115" s="116"/>
      <c r="CI115" s="116"/>
      <c r="CJ115" s="116"/>
      <c r="CK115" s="116"/>
      <c r="CL115" s="116"/>
      <c r="CM115" s="116"/>
      <c r="CN115" s="116"/>
      <c r="CO115" s="116"/>
      <c r="CP115" s="116"/>
      <c r="CQ115" s="116"/>
      <c r="CR115" s="116"/>
      <c r="CS115" s="116"/>
      <c r="CT115" s="116"/>
      <c r="CU115" s="116"/>
      <c r="CV115" s="116"/>
      <c r="CW115" s="116"/>
      <c r="CX115" s="116"/>
      <c r="CY115" s="116"/>
      <c r="CZ115" s="116"/>
    </row>
    <row r="116" spans="4:104" x14ac:dyDescent="0.25">
      <c r="D116" s="29"/>
      <c r="R116" s="116"/>
      <c r="S116" s="116"/>
      <c r="T116" s="116"/>
      <c r="U116" s="116"/>
      <c r="V116" s="116"/>
      <c r="W116" s="116"/>
      <c r="X116" s="116"/>
      <c r="Y116" s="116"/>
      <c r="Z116" s="116"/>
      <c r="AA116" s="116"/>
      <c r="AB116" s="116"/>
      <c r="AC116" s="116"/>
      <c r="AD116" s="116"/>
      <c r="AE116" s="116"/>
      <c r="AF116" s="116"/>
      <c r="AG116" s="116"/>
      <c r="AH116" s="116"/>
      <c r="AI116" s="116"/>
      <c r="AJ116" s="116"/>
      <c r="AK116" s="116"/>
      <c r="AL116" s="116"/>
      <c r="AM116" s="116"/>
      <c r="AN116" s="116"/>
      <c r="AO116" s="116"/>
      <c r="AP116" s="116"/>
      <c r="AQ116" s="116"/>
      <c r="AR116" s="116"/>
      <c r="AS116" s="116"/>
      <c r="AT116" s="116"/>
      <c r="AU116" s="116"/>
      <c r="AV116" s="116"/>
      <c r="AW116" s="116"/>
      <c r="AX116" s="116"/>
      <c r="AY116" s="116"/>
      <c r="AZ116" s="116"/>
      <c r="BA116" s="116"/>
      <c r="BB116" s="116"/>
      <c r="BC116" s="116"/>
      <c r="BD116" s="116"/>
      <c r="BE116" s="116"/>
      <c r="BF116" s="116"/>
      <c r="BG116" s="116"/>
      <c r="BH116" s="116"/>
      <c r="BI116" s="116"/>
      <c r="BJ116" s="116"/>
      <c r="BK116" s="116"/>
      <c r="BL116" s="116"/>
      <c r="BM116" s="116"/>
      <c r="BN116" s="116"/>
      <c r="BO116" s="116"/>
      <c r="BP116" s="116"/>
      <c r="BQ116" s="116"/>
      <c r="BR116" s="116"/>
      <c r="BS116" s="116"/>
      <c r="BT116" s="116"/>
      <c r="BU116" s="116"/>
      <c r="BV116" s="116"/>
      <c r="BW116" s="116"/>
      <c r="BX116" s="116"/>
      <c r="BY116" s="116"/>
      <c r="BZ116" s="116"/>
      <c r="CA116" s="116"/>
      <c r="CB116" s="116"/>
      <c r="CC116" s="116"/>
      <c r="CD116" s="116"/>
      <c r="CE116" s="116"/>
      <c r="CF116" s="116"/>
      <c r="CG116" s="116"/>
      <c r="CH116" s="116"/>
      <c r="CI116" s="116"/>
      <c r="CJ116" s="116"/>
      <c r="CK116" s="116"/>
      <c r="CL116" s="116"/>
      <c r="CM116" s="116"/>
      <c r="CN116" s="116"/>
      <c r="CO116" s="116"/>
      <c r="CP116" s="116"/>
      <c r="CQ116" s="116"/>
      <c r="CR116" s="116"/>
      <c r="CS116" s="116"/>
      <c r="CT116" s="116"/>
      <c r="CU116" s="116"/>
      <c r="CV116" s="116"/>
      <c r="CW116" s="116"/>
      <c r="CX116" s="116"/>
      <c r="CY116" s="116"/>
      <c r="CZ116" s="116"/>
    </row>
    <row r="117" spans="4:104" x14ac:dyDescent="0.25">
      <c r="D117" s="29"/>
      <c r="R117" s="116"/>
      <c r="S117" s="116"/>
      <c r="T117" s="116"/>
      <c r="U117" s="116"/>
      <c r="V117" s="116"/>
      <c r="W117" s="116"/>
      <c r="X117" s="116"/>
      <c r="Y117" s="116"/>
      <c r="Z117" s="116"/>
      <c r="AA117" s="116"/>
      <c r="AB117" s="116"/>
      <c r="AC117" s="116"/>
      <c r="AD117" s="116"/>
      <c r="AE117" s="116"/>
      <c r="AF117" s="116"/>
      <c r="AG117" s="116"/>
      <c r="AH117" s="116"/>
      <c r="AI117" s="116"/>
      <c r="AJ117" s="116"/>
      <c r="AK117" s="116"/>
      <c r="AL117" s="116"/>
      <c r="AM117" s="116"/>
      <c r="AN117" s="116"/>
      <c r="AO117" s="116"/>
      <c r="AP117" s="116"/>
      <c r="AQ117" s="116"/>
      <c r="AR117" s="116"/>
      <c r="AS117" s="116"/>
      <c r="AT117" s="116"/>
      <c r="AU117" s="116"/>
      <c r="AV117" s="116"/>
      <c r="AW117" s="116"/>
      <c r="AX117" s="116"/>
      <c r="AY117" s="116"/>
      <c r="AZ117" s="116"/>
      <c r="BA117" s="116"/>
      <c r="BB117" s="116"/>
      <c r="BC117" s="116"/>
      <c r="BD117" s="116"/>
      <c r="BE117" s="116"/>
      <c r="BF117" s="116"/>
      <c r="BG117" s="116"/>
      <c r="BH117" s="116"/>
      <c r="BI117" s="116"/>
      <c r="BJ117" s="116"/>
      <c r="BK117" s="116"/>
      <c r="BL117" s="116"/>
      <c r="BM117" s="116"/>
      <c r="BN117" s="116"/>
      <c r="BO117" s="116"/>
      <c r="BP117" s="116"/>
      <c r="BQ117" s="116"/>
      <c r="BR117" s="116"/>
      <c r="BS117" s="116"/>
      <c r="BT117" s="116"/>
      <c r="BU117" s="116"/>
      <c r="BV117" s="116"/>
      <c r="BW117" s="116"/>
      <c r="BX117" s="116"/>
      <c r="BY117" s="116"/>
      <c r="BZ117" s="116"/>
      <c r="CA117" s="116"/>
      <c r="CB117" s="116"/>
      <c r="CC117" s="116"/>
      <c r="CD117" s="116"/>
      <c r="CE117" s="116"/>
      <c r="CF117" s="116"/>
      <c r="CG117" s="116"/>
      <c r="CH117" s="116"/>
      <c r="CI117" s="116"/>
      <c r="CJ117" s="116"/>
      <c r="CK117" s="116"/>
      <c r="CL117" s="116"/>
      <c r="CM117" s="116"/>
      <c r="CN117" s="116"/>
      <c r="CO117" s="116"/>
      <c r="CP117" s="116"/>
      <c r="CQ117" s="116"/>
      <c r="CR117" s="116"/>
      <c r="CS117" s="116"/>
      <c r="CT117" s="116"/>
      <c r="CU117" s="116"/>
      <c r="CV117" s="116"/>
      <c r="CW117" s="116"/>
      <c r="CX117" s="116"/>
      <c r="CY117" s="116"/>
      <c r="CZ117" s="116"/>
    </row>
    <row r="118" spans="4:104" x14ac:dyDescent="0.25">
      <c r="D118" s="29"/>
    </row>
    <row r="119" spans="4:104" x14ac:dyDescent="0.25">
      <c r="D119" s="29"/>
    </row>
    <row r="120" spans="4:104" x14ac:dyDescent="0.25">
      <c r="D120" s="29"/>
    </row>
    <row r="121" spans="4:104" x14ac:dyDescent="0.25">
      <c r="D121" s="29"/>
    </row>
    <row r="122" spans="4:104" x14ac:dyDescent="0.25">
      <c r="D122" s="29"/>
    </row>
    <row r="123" spans="4:104" x14ac:dyDescent="0.25">
      <c r="D123" s="29"/>
    </row>
    <row r="124" spans="4:104" x14ac:dyDescent="0.25">
      <c r="D124" s="29"/>
    </row>
    <row r="125" spans="4:104" x14ac:dyDescent="0.25">
      <c r="D125" s="29"/>
    </row>
    <row r="126" spans="4:104" x14ac:dyDescent="0.25">
      <c r="D126" s="29"/>
    </row>
    <row r="127" spans="4:104" x14ac:dyDescent="0.25">
      <c r="D127" s="29"/>
    </row>
    <row r="128" spans="4:104" x14ac:dyDescent="0.25">
      <c r="D128" s="29"/>
    </row>
    <row r="129" spans="4:4" x14ac:dyDescent="0.25">
      <c r="D129" s="29"/>
    </row>
    <row r="130" spans="4:4" x14ac:dyDescent="0.25">
      <c r="D130" s="29"/>
    </row>
    <row r="131" spans="4:4" x14ac:dyDescent="0.25">
      <c r="D131" s="29"/>
    </row>
    <row r="132" spans="4:4" x14ac:dyDescent="0.25">
      <c r="D132" s="29"/>
    </row>
    <row r="133" spans="4:4" x14ac:dyDescent="0.25">
      <c r="D133" s="29"/>
    </row>
    <row r="134" spans="4:4" x14ac:dyDescent="0.25">
      <c r="D134" s="29"/>
    </row>
    <row r="135" spans="4:4" x14ac:dyDescent="0.25">
      <c r="D135" s="29"/>
    </row>
    <row r="136" spans="4:4" x14ac:dyDescent="0.25">
      <c r="D136" s="29"/>
    </row>
    <row r="137" spans="4:4" x14ac:dyDescent="0.25">
      <c r="D137" s="29"/>
    </row>
    <row r="138" spans="4:4" x14ac:dyDescent="0.25">
      <c r="D138" s="29"/>
    </row>
    <row r="139" spans="4:4" x14ac:dyDescent="0.25">
      <c r="D139" s="29"/>
    </row>
    <row r="140" spans="4:4" x14ac:dyDescent="0.25">
      <c r="D140" s="29"/>
    </row>
    <row r="141" spans="4:4" x14ac:dyDescent="0.25">
      <c r="D141" s="29"/>
    </row>
    <row r="142" spans="4:4" x14ac:dyDescent="0.25">
      <c r="D142" s="29"/>
    </row>
    <row r="143" spans="4:4" x14ac:dyDescent="0.25">
      <c r="D143" s="29"/>
    </row>
    <row r="144" spans="4:4" x14ac:dyDescent="0.25">
      <c r="D144" s="29"/>
    </row>
    <row r="145" spans="4:4" x14ac:dyDescent="0.25">
      <c r="D145" s="29"/>
    </row>
    <row r="146" spans="4:4" x14ac:dyDescent="0.25">
      <c r="D146" s="29"/>
    </row>
    <row r="147" spans="4:4" x14ac:dyDescent="0.25">
      <c r="D147" s="29"/>
    </row>
    <row r="148" spans="4:4" x14ac:dyDescent="0.25">
      <c r="D148" s="29"/>
    </row>
    <row r="149" spans="4:4" x14ac:dyDescent="0.25">
      <c r="D149" s="29"/>
    </row>
    <row r="150" spans="4:4" x14ac:dyDescent="0.25">
      <c r="D150" s="29"/>
    </row>
    <row r="151" spans="4:4" x14ac:dyDescent="0.25">
      <c r="D151" s="29"/>
    </row>
    <row r="152" spans="4:4" x14ac:dyDescent="0.25">
      <c r="D152" s="29"/>
    </row>
    <row r="153" spans="4:4" x14ac:dyDescent="0.25">
      <c r="D153" s="29"/>
    </row>
    <row r="154" spans="4:4" x14ac:dyDescent="0.25">
      <c r="D154" s="29"/>
    </row>
    <row r="155" spans="4:4" x14ac:dyDescent="0.25">
      <c r="D155" s="29"/>
    </row>
    <row r="156" spans="4:4" x14ac:dyDescent="0.25">
      <c r="D156" s="29"/>
    </row>
    <row r="157" spans="4:4" x14ac:dyDescent="0.25">
      <c r="D157" s="29"/>
    </row>
    <row r="158" spans="4:4" x14ac:dyDescent="0.25">
      <c r="D158" s="29"/>
    </row>
    <row r="159" spans="4:4" x14ac:dyDescent="0.25">
      <c r="D159" s="29"/>
    </row>
    <row r="160" spans="4:4" x14ac:dyDescent="0.25">
      <c r="D160" s="29"/>
    </row>
    <row r="161" spans="4:4" x14ac:dyDescent="0.25">
      <c r="D161" s="29"/>
    </row>
    <row r="162" spans="4:4" x14ac:dyDescent="0.25">
      <c r="D162" s="29"/>
    </row>
    <row r="163" spans="4:4" x14ac:dyDescent="0.25">
      <c r="D163" s="29"/>
    </row>
    <row r="164" spans="4:4" x14ac:dyDescent="0.25">
      <c r="D164" s="29"/>
    </row>
    <row r="165" spans="4:4" x14ac:dyDescent="0.25">
      <c r="D165" s="29"/>
    </row>
    <row r="166" spans="4:4" x14ac:dyDescent="0.25">
      <c r="D166" s="29"/>
    </row>
    <row r="167" spans="4:4" x14ac:dyDescent="0.25">
      <c r="D167" s="29"/>
    </row>
    <row r="168" spans="4:4" x14ac:dyDescent="0.25">
      <c r="D168" s="29"/>
    </row>
    <row r="169" spans="4:4" x14ac:dyDescent="0.25">
      <c r="D169" s="29"/>
    </row>
    <row r="170" spans="4:4" x14ac:dyDescent="0.25">
      <c r="D170" s="29"/>
    </row>
    <row r="171" spans="4:4" x14ac:dyDescent="0.25">
      <c r="D171" s="29"/>
    </row>
    <row r="172" spans="4:4" x14ac:dyDescent="0.25">
      <c r="D172" s="29"/>
    </row>
    <row r="173" spans="4:4" x14ac:dyDescent="0.25">
      <c r="D173" s="29"/>
    </row>
    <row r="174" spans="4:4" x14ac:dyDescent="0.25">
      <c r="D174" s="29"/>
    </row>
    <row r="175" spans="4:4" x14ac:dyDescent="0.25">
      <c r="D175" s="29"/>
    </row>
    <row r="176" spans="4:4" x14ac:dyDescent="0.25">
      <c r="D176" s="29"/>
    </row>
    <row r="177" spans="4:4" x14ac:dyDescent="0.25">
      <c r="D177" s="29"/>
    </row>
    <row r="178" spans="4:4" x14ac:dyDescent="0.25">
      <c r="D178" s="29"/>
    </row>
    <row r="179" spans="4:4" x14ac:dyDescent="0.25">
      <c r="D179" s="29"/>
    </row>
    <row r="180" spans="4:4" x14ac:dyDescent="0.25">
      <c r="D180" s="29"/>
    </row>
    <row r="181" spans="4:4" x14ac:dyDescent="0.25">
      <c r="D181" s="29"/>
    </row>
    <row r="182" spans="4:4" x14ac:dyDescent="0.25">
      <c r="D182" s="29"/>
    </row>
    <row r="183" spans="4:4" x14ac:dyDescent="0.25">
      <c r="D183" s="29"/>
    </row>
    <row r="184" spans="4:4" x14ac:dyDescent="0.25">
      <c r="D184" s="29"/>
    </row>
    <row r="185" spans="4:4" x14ac:dyDescent="0.25">
      <c r="D185" s="29"/>
    </row>
    <row r="186" spans="4:4" x14ac:dyDescent="0.25">
      <c r="D186" s="29"/>
    </row>
    <row r="187" spans="4:4" x14ac:dyDescent="0.25">
      <c r="D187" s="29"/>
    </row>
    <row r="188" spans="4:4" x14ac:dyDescent="0.25">
      <c r="D188" s="29"/>
    </row>
    <row r="189" spans="4:4" x14ac:dyDescent="0.25">
      <c r="D189" s="29"/>
    </row>
    <row r="190" spans="4:4" x14ac:dyDescent="0.25">
      <c r="D190" s="29"/>
    </row>
    <row r="191" spans="4:4" x14ac:dyDescent="0.25">
      <c r="D191" s="29"/>
    </row>
    <row r="192" spans="4:4" x14ac:dyDescent="0.25">
      <c r="D192" s="29"/>
    </row>
    <row r="193" spans="4:4" x14ac:dyDescent="0.25">
      <c r="D193" s="29"/>
    </row>
    <row r="194" spans="4:4" x14ac:dyDescent="0.25">
      <c r="D194" s="29"/>
    </row>
    <row r="195" spans="4:4" x14ac:dyDescent="0.25">
      <c r="D195" s="29"/>
    </row>
    <row r="196" spans="4:4" x14ac:dyDescent="0.25">
      <c r="D196" s="29"/>
    </row>
    <row r="197" spans="4:4" x14ac:dyDescent="0.25">
      <c r="D197" s="29"/>
    </row>
    <row r="198" spans="4:4" x14ac:dyDescent="0.25">
      <c r="D198" s="29"/>
    </row>
    <row r="199" spans="4:4" x14ac:dyDescent="0.25">
      <c r="D199" s="29"/>
    </row>
    <row r="200" spans="4:4" x14ac:dyDescent="0.25">
      <c r="D200" s="29"/>
    </row>
    <row r="201" spans="4:4" x14ac:dyDescent="0.25">
      <c r="D201" s="29"/>
    </row>
    <row r="202" spans="4:4" x14ac:dyDescent="0.25">
      <c r="D202" s="29"/>
    </row>
    <row r="203" spans="4:4" x14ac:dyDescent="0.25">
      <c r="D203" s="29"/>
    </row>
    <row r="204" spans="4:4" x14ac:dyDescent="0.25">
      <c r="D204" s="29"/>
    </row>
    <row r="205" spans="4:4" x14ac:dyDescent="0.25">
      <c r="D205" s="29"/>
    </row>
    <row r="206" spans="4:4" x14ac:dyDescent="0.25">
      <c r="D206" s="29"/>
    </row>
    <row r="207" spans="4:4" x14ac:dyDescent="0.25">
      <c r="D207" s="29"/>
    </row>
    <row r="208" spans="4:4" x14ac:dyDescent="0.25">
      <c r="D208" s="29"/>
    </row>
    <row r="209" spans="4:4" x14ac:dyDescent="0.25">
      <c r="D209" s="29"/>
    </row>
    <row r="210" spans="4:4" x14ac:dyDescent="0.25">
      <c r="D210" s="29"/>
    </row>
    <row r="211" spans="4:4" x14ac:dyDescent="0.25">
      <c r="D211" s="29"/>
    </row>
    <row r="212" spans="4:4" x14ac:dyDescent="0.25">
      <c r="D212" s="29"/>
    </row>
    <row r="213" spans="4:4" x14ac:dyDescent="0.25">
      <c r="D213" s="29"/>
    </row>
    <row r="214" spans="4:4" x14ac:dyDescent="0.25">
      <c r="D214" s="29"/>
    </row>
    <row r="215" spans="4:4" x14ac:dyDescent="0.25">
      <c r="D215" s="29"/>
    </row>
    <row r="216" spans="4:4" x14ac:dyDescent="0.25">
      <c r="D216" s="29"/>
    </row>
    <row r="217" spans="4:4" x14ac:dyDescent="0.25">
      <c r="D217" s="29"/>
    </row>
    <row r="218" spans="4:4" x14ac:dyDescent="0.25">
      <c r="D218" s="29"/>
    </row>
    <row r="219" spans="4:4" x14ac:dyDescent="0.25">
      <c r="D219" s="29"/>
    </row>
    <row r="220" spans="4:4" x14ac:dyDescent="0.25">
      <c r="D220" s="29"/>
    </row>
    <row r="221" spans="4:4" x14ac:dyDescent="0.25">
      <c r="D221" s="29"/>
    </row>
    <row r="222" spans="4:4" x14ac:dyDescent="0.25">
      <c r="D222" s="29"/>
    </row>
    <row r="223" spans="4:4" x14ac:dyDescent="0.25">
      <c r="D223" s="29"/>
    </row>
    <row r="224" spans="4:4" x14ac:dyDescent="0.25">
      <c r="D224" s="29"/>
    </row>
    <row r="225" spans="4:4" x14ac:dyDescent="0.25">
      <c r="D225" s="29"/>
    </row>
    <row r="226" spans="4:4" x14ac:dyDescent="0.25">
      <c r="D226" s="29"/>
    </row>
    <row r="227" spans="4:4" x14ac:dyDescent="0.25">
      <c r="D227" s="29"/>
    </row>
    <row r="228" spans="4:4" x14ac:dyDescent="0.25">
      <c r="D228" s="29"/>
    </row>
    <row r="229" spans="4:4" x14ac:dyDescent="0.25">
      <c r="D229" s="29"/>
    </row>
    <row r="230" spans="4:4" x14ac:dyDescent="0.25">
      <c r="D230" s="29"/>
    </row>
    <row r="231" spans="4:4" x14ac:dyDescent="0.25">
      <c r="D231" s="29"/>
    </row>
    <row r="232" spans="4:4" x14ac:dyDescent="0.25">
      <c r="D232" s="29"/>
    </row>
    <row r="233" spans="4:4" x14ac:dyDescent="0.25">
      <c r="D233" s="29"/>
    </row>
    <row r="234" spans="4:4" x14ac:dyDescent="0.25">
      <c r="D234" s="29"/>
    </row>
    <row r="235" spans="4:4" x14ac:dyDescent="0.25">
      <c r="D235" s="29"/>
    </row>
    <row r="236" spans="4:4" x14ac:dyDescent="0.25">
      <c r="D236" s="29"/>
    </row>
    <row r="237" spans="4:4" x14ac:dyDescent="0.25">
      <c r="D237" s="29"/>
    </row>
    <row r="238" spans="4:4" x14ac:dyDescent="0.25">
      <c r="D238" s="29"/>
    </row>
    <row r="239" spans="4:4" x14ac:dyDescent="0.25">
      <c r="D239" s="29"/>
    </row>
    <row r="240" spans="4:4" x14ac:dyDescent="0.25">
      <c r="D240" s="29"/>
    </row>
    <row r="241" spans="4:4" x14ac:dyDescent="0.25">
      <c r="D241" s="29"/>
    </row>
    <row r="242" spans="4:4" x14ac:dyDescent="0.25">
      <c r="D242" s="29"/>
    </row>
    <row r="243" spans="4:4" x14ac:dyDescent="0.25">
      <c r="D243" s="29"/>
    </row>
    <row r="244" spans="4:4" x14ac:dyDescent="0.25">
      <c r="D244" s="29"/>
    </row>
    <row r="245" spans="4:4" x14ac:dyDescent="0.25">
      <c r="D245" s="29"/>
    </row>
    <row r="246" spans="4:4" x14ac:dyDescent="0.25">
      <c r="D246" s="29"/>
    </row>
    <row r="247" spans="4:4" x14ac:dyDescent="0.25">
      <c r="D247" s="29"/>
    </row>
    <row r="248" spans="4:4" x14ac:dyDescent="0.25">
      <c r="D248" s="29"/>
    </row>
    <row r="249" spans="4:4" x14ac:dyDescent="0.25">
      <c r="D249" s="29"/>
    </row>
    <row r="250" spans="4:4" x14ac:dyDescent="0.25">
      <c r="D250" s="29"/>
    </row>
    <row r="251" spans="4:4" x14ac:dyDescent="0.25">
      <c r="D251" s="29"/>
    </row>
    <row r="252" spans="4:4" x14ac:dyDescent="0.25">
      <c r="D252" s="29"/>
    </row>
    <row r="253" spans="4:4" x14ac:dyDescent="0.25">
      <c r="D253" s="29"/>
    </row>
    <row r="254" spans="4:4" x14ac:dyDescent="0.25">
      <c r="D254" s="29"/>
    </row>
    <row r="255" spans="4:4" x14ac:dyDescent="0.25">
      <c r="D255" s="29"/>
    </row>
    <row r="256" spans="4:4" x14ac:dyDescent="0.25">
      <c r="D256" s="29"/>
    </row>
    <row r="257" spans="4:4" x14ac:dyDescent="0.25">
      <c r="D257" s="29"/>
    </row>
    <row r="258" spans="4:4" x14ac:dyDescent="0.25">
      <c r="D258" s="29"/>
    </row>
    <row r="259" spans="4:4" x14ac:dyDescent="0.25">
      <c r="D259" s="29"/>
    </row>
    <row r="260" spans="4:4" x14ac:dyDescent="0.25">
      <c r="D260" s="29"/>
    </row>
    <row r="261" spans="4:4" x14ac:dyDescent="0.25">
      <c r="D261" s="29"/>
    </row>
    <row r="262" spans="4:4" x14ac:dyDescent="0.25">
      <c r="D262" s="29"/>
    </row>
    <row r="263" spans="4:4" x14ac:dyDescent="0.25">
      <c r="D263" s="29"/>
    </row>
    <row r="264" spans="4:4" x14ac:dyDescent="0.25">
      <c r="D264" s="29"/>
    </row>
    <row r="265" spans="4:4" x14ac:dyDescent="0.25">
      <c r="D265" s="29"/>
    </row>
    <row r="266" spans="4:4" x14ac:dyDescent="0.25">
      <c r="D266" s="29"/>
    </row>
    <row r="267" spans="4:4" x14ac:dyDescent="0.25">
      <c r="D267" s="29"/>
    </row>
    <row r="268" spans="4:4" x14ac:dyDescent="0.25">
      <c r="D268" s="29"/>
    </row>
    <row r="269" spans="4:4" x14ac:dyDescent="0.25">
      <c r="D269" s="29"/>
    </row>
    <row r="270" spans="4:4" x14ac:dyDescent="0.25">
      <c r="D270" s="29"/>
    </row>
    <row r="271" spans="4:4" x14ac:dyDescent="0.25">
      <c r="D271" s="29"/>
    </row>
    <row r="272" spans="4:4" x14ac:dyDescent="0.25">
      <c r="D272" s="29"/>
    </row>
    <row r="273" spans="4:4" x14ac:dyDescent="0.25">
      <c r="D273" s="29"/>
    </row>
    <row r="274" spans="4:4" x14ac:dyDescent="0.25">
      <c r="D274" s="29"/>
    </row>
    <row r="275" spans="4:4" x14ac:dyDescent="0.25">
      <c r="D275" s="29"/>
    </row>
    <row r="276" spans="4:4" x14ac:dyDescent="0.25">
      <c r="D276" s="29"/>
    </row>
    <row r="277" spans="4:4" x14ac:dyDescent="0.25">
      <c r="D277" s="29"/>
    </row>
    <row r="278" spans="4:4" x14ac:dyDescent="0.25">
      <c r="D278" s="29"/>
    </row>
    <row r="279" spans="4:4" x14ac:dyDescent="0.25">
      <c r="D279" s="29"/>
    </row>
    <row r="280" spans="4:4" x14ac:dyDescent="0.25">
      <c r="D280" s="29"/>
    </row>
    <row r="281" spans="4:4" x14ac:dyDescent="0.25">
      <c r="D281" s="29"/>
    </row>
    <row r="282" spans="4:4" x14ac:dyDescent="0.25">
      <c r="D282" s="29"/>
    </row>
    <row r="283" spans="4:4" x14ac:dyDescent="0.25">
      <c r="D283" s="29"/>
    </row>
    <row r="284" spans="4:4" x14ac:dyDescent="0.25">
      <c r="D284" s="29"/>
    </row>
    <row r="285" spans="4:4" x14ac:dyDescent="0.25">
      <c r="D285" s="29"/>
    </row>
    <row r="286" spans="4:4" x14ac:dyDescent="0.25">
      <c r="D286" s="29"/>
    </row>
    <row r="287" spans="4:4" x14ac:dyDescent="0.25">
      <c r="D287" s="29"/>
    </row>
    <row r="288" spans="4:4" x14ac:dyDescent="0.25">
      <c r="D288" s="29"/>
    </row>
    <row r="289" spans="4:4" x14ac:dyDescent="0.25">
      <c r="D289" s="29"/>
    </row>
    <row r="290" spans="4:4" x14ac:dyDescent="0.25">
      <c r="D290" s="29"/>
    </row>
    <row r="291" spans="4:4" x14ac:dyDescent="0.25">
      <c r="D291" s="29"/>
    </row>
    <row r="292" spans="4:4" x14ac:dyDescent="0.25">
      <c r="D292" s="29"/>
    </row>
    <row r="293" spans="4:4" x14ac:dyDescent="0.25">
      <c r="D293" s="29"/>
    </row>
    <row r="294" spans="4:4" x14ac:dyDescent="0.25">
      <c r="D294" s="29"/>
    </row>
    <row r="295" spans="4:4" x14ac:dyDescent="0.25">
      <c r="D295" s="29"/>
    </row>
    <row r="296" spans="4:4" x14ac:dyDescent="0.25">
      <c r="D296" s="29"/>
    </row>
    <row r="297" spans="4:4" x14ac:dyDescent="0.25">
      <c r="D297" s="29"/>
    </row>
    <row r="298" spans="4:4" x14ac:dyDescent="0.25">
      <c r="D298" s="29"/>
    </row>
    <row r="299" spans="4:4" x14ac:dyDescent="0.25">
      <c r="D299" s="29"/>
    </row>
    <row r="300" spans="4:4" x14ac:dyDescent="0.25">
      <c r="D300" s="29"/>
    </row>
    <row r="301" spans="4:4" x14ac:dyDescent="0.25">
      <c r="D301" s="29"/>
    </row>
    <row r="302" spans="4:4" x14ac:dyDescent="0.25">
      <c r="D302" s="29"/>
    </row>
    <row r="303" spans="4:4" x14ac:dyDescent="0.25">
      <c r="D303" s="29"/>
    </row>
    <row r="304" spans="4:4" x14ac:dyDescent="0.25">
      <c r="D304" s="29"/>
    </row>
    <row r="305" spans="4:4" x14ac:dyDescent="0.25">
      <c r="D305" s="29"/>
    </row>
    <row r="306" spans="4:4" x14ac:dyDescent="0.25">
      <c r="D306" s="29"/>
    </row>
    <row r="307" spans="4:4" x14ac:dyDescent="0.25">
      <c r="D307" s="29"/>
    </row>
    <row r="308" spans="4:4" x14ac:dyDescent="0.25">
      <c r="D308" s="29"/>
    </row>
    <row r="309" spans="4:4" x14ac:dyDescent="0.25">
      <c r="D309" s="29"/>
    </row>
    <row r="310" spans="4:4" x14ac:dyDescent="0.25">
      <c r="D310" s="29"/>
    </row>
    <row r="311" spans="4:4" x14ac:dyDescent="0.25">
      <c r="D311" s="29"/>
    </row>
    <row r="312" spans="4:4" x14ac:dyDescent="0.25">
      <c r="D312" s="29"/>
    </row>
    <row r="313" spans="4:4" x14ac:dyDescent="0.25">
      <c r="D313" s="29"/>
    </row>
    <row r="314" spans="4:4" x14ac:dyDescent="0.25">
      <c r="D314" s="29"/>
    </row>
    <row r="315" spans="4:4" x14ac:dyDescent="0.25">
      <c r="D315" s="29"/>
    </row>
    <row r="316" spans="4:4" x14ac:dyDescent="0.25">
      <c r="D316" s="29"/>
    </row>
    <row r="317" spans="4:4" x14ac:dyDescent="0.25">
      <c r="D317" s="29"/>
    </row>
    <row r="318" spans="4:4" x14ac:dyDescent="0.25">
      <c r="D318" s="29"/>
    </row>
    <row r="319" spans="4:4" x14ac:dyDescent="0.25">
      <c r="D319" s="29"/>
    </row>
    <row r="320" spans="4:4" x14ac:dyDescent="0.25">
      <c r="D320" s="29"/>
    </row>
    <row r="321" spans="4:4" x14ac:dyDescent="0.25">
      <c r="D321" s="29"/>
    </row>
    <row r="322" spans="4:4" x14ac:dyDescent="0.25">
      <c r="D322" s="29"/>
    </row>
    <row r="323" spans="4:4" x14ac:dyDescent="0.25">
      <c r="D323" s="29"/>
    </row>
    <row r="324" spans="4:4" x14ac:dyDescent="0.25">
      <c r="D324" s="29"/>
    </row>
    <row r="325" spans="4:4" x14ac:dyDescent="0.25">
      <c r="D325" s="29"/>
    </row>
    <row r="326" spans="4:4" x14ac:dyDescent="0.25">
      <c r="D326" s="29"/>
    </row>
    <row r="327" spans="4:4" x14ac:dyDescent="0.25">
      <c r="D327" s="29"/>
    </row>
    <row r="328" spans="4:4" x14ac:dyDescent="0.25">
      <c r="D328" s="29"/>
    </row>
    <row r="329" spans="4:4" x14ac:dyDescent="0.25">
      <c r="D329" s="29"/>
    </row>
    <row r="330" spans="4:4" x14ac:dyDescent="0.25">
      <c r="D330" s="29"/>
    </row>
    <row r="331" spans="4:4" x14ac:dyDescent="0.25">
      <c r="D331" s="29"/>
    </row>
    <row r="332" spans="4:4" x14ac:dyDescent="0.25">
      <c r="D332" s="29"/>
    </row>
    <row r="333" spans="4:4" x14ac:dyDescent="0.25">
      <c r="D333" s="29"/>
    </row>
    <row r="334" spans="4:4" x14ac:dyDescent="0.25">
      <c r="D334" s="29"/>
    </row>
    <row r="335" spans="4:4" x14ac:dyDescent="0.25">
      <c r="D335" s="29"/>
    </row>
    <row r="336" spans="4:4" x14ac:dyDescent="0.25">
      <c r="D336" s="29"/>
    </row>
    <row r="337" spans="4:4" x14ac:dyDescent="0.25">
      <c r="D337" s="29"/>
    </row>
    <row r="338" spans="4:4" x14ac:dyDescent="0.25">
      <c r="D338" s="29"/>
    </row>
    <row r="339" spans="4:4" x14ac:dyDescent="0.25">
      <c r="D339" s="29"/>
    </row>
    <row r="340" spans="4:4" x14ac:dyDescent="0.25">
      <c r="D340" s="29"/>
    </row>
    <row r="341" spans="4:4" x14ac:dyDescent="0.25">
      <c r="D341" s="29"/>
    </row>
    <row r="342" spans="4:4" x14ac:dyDescent="0.25">
      <c r="D342" s="29"/>
    </row>
    <row r="343" spans="4:4" x14ac:dyDescent="0.25">
      <c r="D343" s="29"/>
    </row>
    <row r="344" spans="4:4" x14ac:dyDescent="0.25">
      <c r="D344" s="29"/>
    </row>
    <row r="345" spans="4:4" x14ac:dyDescent="0.25">
      <c r="D345" s="29"/>
    </row>
    <row r="346" spans="4:4" x14ac:dyDescent="0.25">
      <c r="D346" s="29"/>
    </row>
    <row r="347" spans="4:4" x14ac:dyDescent="0.25">
      <c r="D347" s="29"/>
    </row>
    <row r="348" spans="4:4" x14ac:dyDescent="0.25">
      <c r="D348" s="29"/>
    </row>
    <row r="349" spans="4:4" x14ac:dyDescent="0.25">
      <c r="D349" s="29"/>
    </row>
    <row r="350" spans="4:4" x14ac:dyDescent="0.25">
      <c r="D350" s="29"/>
    </row>
    <row r="351" spans="4:4" x14ac:dyDescent="0.25">
      <c r="D351" s="29"/>
    </row>
    <row r="352" spans="4:4" x14ac:dyDescent="0.25">
      <c r="D352" s="29"/>
    </row>
    <row r="353" spans="4:4" x14ac:dyDescent="0.25">
      <c r="D353" s="29"/>
    </row>
    <row r="354" spans="4:4" x14ac:dyDescent="0.25">
      <c r="D354" s="29"/>
    </row>
    <row r="355" spans="4:4" x14ac:dyDescent="0.25">
      <c r="D355" s="29"/>
    </row>
    <row r="356" spans="4:4" x14ac:dyDescent="0.25">
      <c r="D356" s="29"/>
    </row>
    <row r="357" spans="4:4" x14ac:dyDescent="0.25">
      <c r="D357" s="29"/>
    </row>
    <row r="358" spans="4:4" x14ac:dyDescent="0.25">
      <c r="D358" s="29"/>
    </row>
    <row r="359" spans="4:4" x14ac:dyDescent="0.25">
      <c r="D359" s="29"/>
    </row>
    <row r="360" spans="4:4" x14ac:dyDescent="0.25">
      <c r="D360" s="29"/>
    </row>
    <row r="361" spans="4:4" x14ac:dyDescent="0.25">
      <c r="D361" s="29"/>
    </row>
    <row r="362" spans="4:4" x14ac:dyDescent="0.25">
      <c r="D362" s="29"/>
    </row>
    <row r="363" spans="4:4" x14ac:dyDescent="0.25">
      <c r="D363" s="29"/>
    </row>
    <row r="364" spans="4:4" x14ac:dyDescent="0.25">
      <c r="D364" s="29"/>
    </row>
    <row r="365" spans="4:4" x14ac:dyDescent="0.25">
      <c r="D365" s="29"/>
    </row>
    <row r="366" spans="4:4" x14ac:dyDescent="0.25">
      <c r="D366" s="29"/>
    </row>
    <row r="367" spans="4:4" x14ac:dyDescent="0.25">
      <c r="D367" s="29"/>
    </row>
    <row r="368" spans="4:4" x14ac:dyDescent="0.25">
      <c r="D368" s="29"/>
    </row>
    <row r="369" spans="4:4" x14ac:dyDescent="0.25">
      <c r="D369" s="29"/>
    </row>
    <row r="370" spans="4:4" x14ac:dyDescent="0.25">
      <c r="D370" s="29"/>
    </row>
    <row r="371" spans="4:4" x14ac:dyDescent="0.25">
      <c r="D371" s="29"/>
    </row>
    <row r="372" spans="4:4" x14ac:dyDescent="0.25">
      <c r="D372" s="29"/>
    </row>
    <row r="373" spans="4:4" x14ac:dyDescent="0.25">
      <c r="D373" s="29"/>
    </row>
    <row r="374" spans="4:4" x14ac:dyDescent="0.25">
      <c r="D374" s="29"/>
    </row>
    <row r="375" spans="4:4" x14ac:dyDescent="0.25">
      <c r="D375" s="29"/>
    </row>
    <row r="376" spans="4:4" x14ac:dyDescent="0.25">
      <c r="D376" s="29"/>
    </row>
    <row r="377" spans="4:4" x14ac:dyDescent="0.25">
      <c r="D377" s="29"/>
    </row>
    <row r="378" spans="4:4" x14ac:dyDescent="0.25">
      <c r="D378" s="29"/>
    </row>
    <row r="379" spans="4:4" x14ac:dyDescent="0.25">
      <c r="D379" s="29"/>
    </row>
    <row r="380" spans="4:4" x14ac:dyDescent="0.25">
      <c r="D380" s="29"/>
    </row>
    <row r="381" spans="4:4" x14ac:dyDescent="0.25">
      <c r="D381" s="29"/>
    </row>
    <row r="382" spans="4:4" x14ac:dyDescent="0.25">
      <c r="D382" s="29"/>
    </row>
    <row r="383" spans="4:4" x14ac:dyDescent="0.25">
      <c r="D383" s="29"/>
    </row>
    <row r="384" spans="4:4" x14ac:dyDescent="0.25">
      <c r="D384" s="29"/>
    </row>
    <row r="385" spans="4:4" x14ac:dyDescent="0.25">
      <c r="D385" s="29"/>
    </row>
    <row r="386" spans="4:4" x14ac:dyDescent="0.25">
      <c r="D386" s="29"/>
    </row>
    <row r="387" spans="4:4" x14ac:dyDescent="0.25">
      <c r="D387" s="29"/>
    </row>
    <row r="388" spans="4:4" x14ac:dyDescent="0.25">
      <c r="D388" s="29"/>
    </row>
    <row r="389" spans="4:4" x14ac:dyDescent="0.25">
      <c r="D389" s="29"/>
    </row>
    <row r="390" spans="4:4" x14ac:dyDescent="0.25">
      <c r="D390" s="29"/>
    </row>
    <row r="391" spans="4:4" x14ac:dyDescent="0.25">
      <c r="D391" s="29"/>
    </row>
    <row r="392" spans="4:4" x14ac:dyDescent="0.25">
      <c r="D392" s="29"/>
    </row>
    <row r="393" spans="4:4" x14ac:dyDescent="0.25">
      <c r="D393" s="29"/>
    </row>
    <row r="394" spans="4:4" x14ac:dyDescent="0.25">
      <c r="D394" s="29"/>
    </row>
    <row r="395" spans="4:4" x14ac:dyDescent="0.25">
      <c r="D395" s="29"/>
    </row>
    <row r="396" spans="4:4" x14ac:dyDescent="0.25">
      <c r="D396" s="29"/>
    </row>
    <row r="397" spans="4:4" x14ac:dyDescent="0.25">
      <c r="D397" s="29"/>
    </row>
    <row r="398" spans="4:4" x14ac:dyDescent="0.25">
      <c r="D398" s="29"/>
    </row>
    <row r="399" spans="4:4" x14ac:dyDescent="0.25">
      <c r="D399" s="29"/>
    </row>
    <row r="400" spans="4:4" x14ac:dyDescent="0.25">
      <c r="D400" s="29"/>
    </row>
    <row r="401" spans="4:4" x14ac:dyDescent="0.25">
      <c r="D401" s="29"/>
    </row>
    <row r="402" spans="4:4" x14ac:dyDescent="0.25">
      <c r="D402" s="29"/>
    </row>
    <row r="403" spans="4:4" x14ac:dyDescent="0.25">
      <c r="D403" s="29"/>
    </row>
    <row r="404" spans="4:4" x14ac:dyDescent="0.25">
      <c r="D404" s="29"/>
    </row>
    <row r="405" spans="4:4" x14ac:dyDescent="0.25">
      <c r="D405" s="29"/>
    </row>
    <row r="406" spans="4:4" x14ac:dyDescent="0.25">
      <c r="D406" s="29"/>
    </row>
    <row r="407" spans="4:4" x14ac:dyDescent="0.25">
      <c r="D407" s="29"/>
    </row>
    <row r="408" spans="4:4" x14ac:dyDescent="0.25">
      <c r="D408" s="29"/>
    </row>
    <row r="409" spans="4:4" x14ac:dyDescent="0.25">
      <c r="D409" s="29"/>
    </row>
    <row r="410" spans="4:4" x14ac:dyDescent="0.25">
      <c r="D410" s="29"/>
    </row>
    <row r="411" spans="4:4" x14ac:dyDescent="0.25">
      <c r="D411" s="29"/>
    </row>
    <row r="412" spans="4:4" x14ac:dyDescent="0.25">
      <c r="D412" s="29"/>
    </row>
    <row r="413" spans="4:4" x14ac:dyDescent="0.25">
      <c r="D413" s="29"/>
    </row>
    <row r="414" spans="4:4" x14ac:dyDescent="0.25">
      <c r="D414" s="29"/>
    </row>
    <row r="415" spans="4:4" x14ac:dyDescent="0.25">
      <c r="D415" s="29"/>
    </row>
    <row r="416" spans="4:4" x14ac:dyDescent="0.25">
      <c r="D416" s="29"/>
    </row>
    <row r="417" spans="4:4" x14ac:dyDescent="0.25">
      <c r="D417" s="29"/>
    </row>
    <row r="418" spans="4:4" x14ac:dyDescent="0.25">
      <c r="D418" s="29"/>
    </row>
    <row r="419" spans="4:4" x14ac:dyDescent="0.25">
      <c r="D419" s="29"/>
    </row>
    <row r="420" spans="4:4" x14ac:dyDescent="0.25">
      <c r="D420" s="29"/>
    </row>
    <row r="421" spans="4:4" x14ac:dyDescent="0.25">
      <c r="D421" s="29"/>
    </row>
    <row r="422" spans="4:4" x14ac:dyDescent="0.25">
      <c r="D422" s="29"/>
    </row>
    <row r="423" spans="4:4" x14ac:dyDescent="0.25">
      <c r="D423" s="29"/>
    </row>
    <row r="424" spans="4:4" x14ac:dyDescent="0.25">
      <c r="D424" s="29"/>
    </row>
    <row r="425" spans="4:4" x14ac:dyDescent="0.25">
      <c r="D425" s="29"/>
    </row>
    <row r="426" spans="4:4" x14ac:dyDescent="0.25">
      <c r="D426" s="29"/>
    </row>
    <row r="427" spans="4:4" x14ac:dyDescent="0.25">
      <c r="D427" s="29"/>
    </row>
    <row r="428" spans="4:4" x14ac:dyDescent="0.25">
      <c r="D428" s="29"/>
    </row>
    <row r="429" spans="4:4" x14ac:dyDescent="0.25">
      <c r="D429" s="29"/>
    </row>
    <row r="430" spans="4:4" x14ac:dyDescent="0.25">
      <c r="D430" s="29"/>
    </row>
    <row r="431" spans="4:4" x14ac:dyDescent="0.25">
      <c r="D431" s="29"/>
    </row>
  </sheetData>
  <conditionalFormatting sqref="D88:J88">
    <cfRule type="cellIs" dxfId="0" priority="1" operator="lessThan">
      <formula>0</formula>
    </cfRule>
  </conditionalFormatting>
  <pageMargins left="0.39370078740157483" right="0.19685039370078741" top="0.39370078740157483" bottom="0.19685039370078741" header="0.31496062992125984" footer="0.31496062992125984"/>
  <pageSetup paperSize="9" scale="73" orientation="landscape" r:id="rId1"/>
  <rowBreaks count="2" manualBreakCount="2">
    <brk id="64" max="20" man="1"/>
    <brk id="107" max="15" man="1"/>
  </rowBreaks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Asiakirja" ma:contentTypeID="0x01010074BAE1542635BD41902AB94194570237" ma:contentTypeVersion="21" ma:contentTypeDescription="Luo uusi asiakirja." ma:contentTypeScope="" ma:versionID="311e1b3a4e0e794eefef67b1e87d4146">
  <xsd:schema xmlns:xsd="http://www.w3.org/2001/XMLSchema" xmlns:xs="http://www.w3.org/2001/XMLSchema" xmlns:p="http://schemas.microsoft.com/office/2006/metadata/properties" xmlns:ns1="http://schemas.microsoft.com/sharepoint/v3" xmlns:ns2="488b1640-c9e0-4a9e-a51f-fa560b57b049" xmlns:ns3="70afe19d-4798-4ba7-8144-893798dcea3b" xmlns:ns4="65157bd9-6474-4bac-ad23-b658a4e1d734" targetNamespace="http://schemas.microsoft.com/office/2006/metadata/properties" ma:root="true" ma:fieldsID="164391abef4a47cab57aa847883c0849" ns1:_="" ns2:_="" ns3:_="" ns4:_="">
    <xsd:import namespace="http://schemas.microsoft.com/sharepoint/v3"/>
    <xsd:import namespace="488b1640-c9e0-4a9e-a51f-fa560b57b049"/>
    <xsd:import namespace="70afe19d-4798-4ba7-8144-893798dcea3b"/>
    <xsd:import namespace="65157bd9-6474-4bac-ad23-b658a4e1d73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1:_ip_UnifiedCompliancePolicyProperties" minOccurs="0"/>
                <xsd:element ref="ns1:_ip_UnifiedCompliancePolicyUIActio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5" nillable="true" ma:displayName="Yhtenäisen yhteensopivuuskäytännön ominaisuudet" ma:hidden="true" ma:internalName="_ip_UnifiedCompliancePolicyProperties">
      <xsd:simpleType>
        <xsd:restriction base="dms:Note"/>
      </xsd:simpleType>
    </xsd:element>
    <xsd:element name="_ip_UnifiedCompliancePolicyUIAction" ma:index="16" nillable="true" ma:displayName="Yhtenäisen yhteensopivuuskäytännön käyttöliittymän toimint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8b1640-c9e0-4a9e-a51f-fa560b57b04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2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Kuvien tunnisteet" ma:readOnly="false" ma:fieldId="{5cf76f15-5ced-4ddc-b409-7134ff3c332f}" ma:taxonomyMulti="true" ma:sspId="130a275b-544f-448d-8a6b-23425e3c177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afe19d-4798-4ba7-8144-893798dcea3b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Jaett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Jakamisen tiedot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157bd9-6474-4bac-ad23-b658a4e1d734" elementFormDefault="qualified">
    <xsd:import namespace="http://schemas.microsoft.com/office/2006/documentManagement/types"/>
    <xsd:import namespace="http://schemas.microsoft.com/office/infopath/2007/PartnerControls"/>
    <xsd:element name="TaxCatchAll" ma:index="25" nillable="true" ma:displayName="Taxonomy Catch All Column" ma:hidden="true" ma:list="{9033b2ff-3e2c-49fa-b0fd-c24c6f2ea414}" ma:internalName="TaxCatchAll" ma:showField="CatchAllData" ma:web="70afe19d-4798-4ba7-8144-893798dcea3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ältölaji"/>
        <xsd:element ref="dc:title" minOccurs="0" maxOccurs="1" ma:index="4" ma:displayName="Otsikk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TaxCatchAll xmlns="65157bd9-6474-4bac-ad23-b658a4e1d734" xsi:nil="true"/>
    <lcf76f155ced4ddcb4097134ff3c332f xmlns="488b1640-c9e0-4a9e-a51f-fa560b57b049">
      <Terms xmlns="http://schemas.microsoft.com/office/infopath/2007/PartnerControls"/>
    </lcf76f155ced4ddcb4097134ff3c332f>
    <SharedWithUsers xmlns="70afe19d-4798-4ba7-8144-893798dcea3b">
      <UserInfo>
        <DisplayName>Sari Kentta</DisplayName>
        <AccountId>1810</AccountId>
        <AccountType/>
      </UserInfo>
    </SharedWithUser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F4FDA4C-FE30-4918-A3AD-CEC11E92D98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488b1640-c9e0-4a9e-a51f-fa560b57b049"/>
    <ds:schemaRef ds:uri="70afe19d-4798-4ba7-8144-893798dcea3b"/>
    <ds:schemaRef ds:uri="65157bd9-6474-4bac-ad23-b658a4e1d73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F11C180-CBCF-44A0-A6D8-A9AF122B899D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65157bd9-6474-4bac-ad23-b658a4e1d734"/>
    <ds:schemaRef ds:uri="488b1640-c9e0-4a9e-a51f-fa560b57b049"/>
    <ds:schemaRef ds:uri="70afe19d-4798-4ba7-8144-893798dcea3b"/>
  </ds:schemaRefs>
</ds:datastoreItem>
</file>

<file path=customXml/itemProps3.xml><?xml version="1.0" encoding="utf-8"?>
<ds:datastoreItem xmlns:ds="http://schemas.openxmlformats.org/officeDocument/2006/customXml" ds:itemID="{57363E20-1EE8-4F23-9C75-809CD47B4E9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6</vt:i4>
      </vt:variant>
      <vt:variant>
        <vt:lpstr>Nimetyt alueet</vt:lpstr>
      </vt:variant>
      <vt:variant>
        <vt:i4>8</vt:i4>
      </vt:variant>
    </vt:vector>
  </HeadingPairs>
  <TitlesOfParts>
    <vt:vector size="14" baseType="lpstr">
      <vt:lpstr>Budjetti_MTK</vt:lpstr>
      <vt:lpstr>Budjetti_Investoinnilla_MTK</vt:lpstr>
      <vt:lpstr>Maksuvalmius</vt:lpstr>
      <vt:lpstr>Maksuvalmius Tuotot -10%</vt:lpstr>
      <vt:lpstr>Maksuvalmius Kustannukset +%</vt:lpstr>
      <vt:lpstr>Maksuvalmius huonovuosi</vt:lpstr>
      <vt:lpstr>Maksuvalmius!Tulostusalue</vt:lpstr>
      <vt:lpstr>'Maksuvalmius huonovuosi'!Tulostusalue</vt:lpstr>
      <vt:lpstr>'Maksuvalmius Kustannukset +%'!Tulostusalue</vt:lpstr>
      <vt:lpstr>'Maksuvalmius Tuotot -10%'!Tulostusalue</vt:lpstr>
      <vt:lpstr>Maksuvalmius!Tulostusotsikot</vt:lpstr>
      <vt:lpstr>'Maksuvalmius huonovuosi'!Tulostusotsikot</vt:lpstr>
      <vt:lpstr>'Maksuvalmius Kustannukset +%'!Tulostusotsikot</vt:lpstr>
      <vt:lpstr>'Maksuvalmius Tuotot -10%'!Tulostusotsikot</vt:lpstr>
    </vt:vector>
  </TitlesOfParts>
  <Manager/>
  <Company>Suomen Yrittäjäopisto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Päivi Mäkinen</dc:creator>
  <cp:keywords/>
  <dc:description/>
  <cp:lastModifiedBy>Tuukka Tienari</cp:lastModifiedBy>
  <cp:revision/>
  <dcterms:created xsi:type="dcterms:W3CDTF">2014-09-11T10:59:15Z</dcterms:created>
  <dcterms:modified xsi:type="dcterms:W3CDTF">2026-04-28T06:54:29Z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0x01010074BAE1542635BD41902AB94194570237</vt:lpwstr>
  </property>
  <property fmtid="{D5CDD505-2E9C-101B-9397-08002B2CF9AE}" pid="3" name="MediaServiceImageTags">
    <vt:lpwstr/>
  </property>
</Properties>
</file>